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489" documentId="8_{16123C44-D51B-44EC-BA68-3C58E171894C}" xr6:coauthVersionLast="47" xr6:coauthVersionMax="47" xr10:uidLastSave="{41EDBDA4-C631-4BE4-932C-24E042AB90BC}"/>
  <bookViews>
    <workbookView xWindow="20370" yWindow="-1185" windowWidth="29040" windowHeight="15840" xr2:uid="{713F41FB-D7B0-4304-86CA-E32D7D19D30C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(m²)-Preencher'!$1:$1</definedName>
    <definedName name="_xlnm.Print_Titles" localSheetId="1">Exemplo1!#REF!</definedName>
    <definedName name="_xlnm.Print_Titles" localSheetId="2">Exemplo2!#REF!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9" i="3" l="1"/>
  <c r="K119" i="3" s="1"/>
  <c r="J117" i="3"/>
  <c r="K117" i="3" s="1"/>
  <c r="J116" i="3"/>
  <c r="K116" i="3" s="1"/>
  <c r="J115" i="3"/>
  <c r="K115" i="3"/>
  <c r="J114" i="3"/>
  <c r="K114" i="3"/>
  <c r="J113" i="3"/>
  <c r="K113" i="3"/>
  <c r="J112" i="3"/>
  <c r="K112" i="3"/>
  <c r="D112" i="3"/>
  <c r="D113" i="3"/>
  <c r="D114" i="3"/>
  <c r="D115" i="3"/>
  <c r="D116" i="3"/>
  <c r="D117" i="3"/>
  <c r="D118" i="3"/>
  <c r="D119" i="3"/>
  <c r="D120" i="3"/>
  <c r="D106" i="3"/>
  <c r="C115" i="3"/>
  <c r="C114" i="3"/>
  <c r="C102" i="3"/>
  <c r="D102" i="3" s="1"/>
  <c r="J102" i="3" s="1"/>
  <c r="K102" i="3" s="1"/>
  <c r="C100" i="3"/>
  <c r="D100" i="3" s="1"/>
  <c r="J100" i="3" s="1"/>
  <c r="K100" i="3" s="1"/>
  <c r="C99" i="3"/>
  <c r="D99" i="3" s="1"/>
  <c r="J99" i="3" s="1"/>
  <c r="K99" i="3" s="1"/>
  <c r="D101" i="3"/>
  <c r="J101" i="3" s="1"/>
  <c r="K101" i="3" s="1"/>
  <c r="D103" i="3"/>
  <c r="J103" i="3" s="1"/>
  <c r="K103" i="3" s="1"/>
  <c r="D104" i="3"/>
  <c r="J104" i="3" s="1"/>
  <c r="K104" i="3" s="1"/>
  <c r="D105" i="3"/>
  <c r="J105" i="3" s="1"/>
  <c r="K105" i="3" s="1"/>
  <c r="D109" i="3"/>
  <c r="D111" i="3"/>
  <c r="J111" i="3" s="1"/>
  <c r="K111" i="3" s="1"/>
  <c r="D121" i="3"/>
  <c r="J121" i="3" s="1"/>
  <c r="K121" i="3" s="1"/>
  <c r="C110" i="3"/>
  <c r="D110" i="3" s="1"/>
  <c r="J110" i="3" s="1"/>
  <c r="K110" i="3" s="1"/>
  <c r="C108" i="3"/>
  <c r="D108" i="3" s="1"/>
  <c r="J108" i="3" s="1"/>
  <c r="K108" i="3" s="1"/>
  <c r="C107" i="3"/>
  <c r="D107" i="3" s="1"/>
  <c r="J107" i="3" s="1"/>
  <c r="K107" i="3" s="1"/>
  <c r="C93" i="3"/>
  <c r="D93" i="3" s="1"/>
  <c r="J93" i="3" s="1"/>
  <c r="K93" i="3" s="1"/>
  <c r="C92" i="3"/>
  <c r="D21" i="3"/>
  <c r="J21" i="3" s="1"/>
  <c r="K21" i="3" s="1"/>
  <c r="D18" i="3"/>
  <c r="J18" i="3" s="1"/>
  <c r="K18" i="3" s="1"/>
  <c r="D19" i="3"/>
  <c r="J19" i="3" s="1"/>
  <c r="K19" i="3" s="1"/>
  <c r="D20" i="3"/>
  <c r="D22" i="3"/>
  <c r="D16" i="3"/>
  <c r="J16" i="3" s="1"/>
  <c r="K16" i="3" s="1"/>
  <c r="D17" i="3"/>
  <c r="J17" i="3" s="1"/>
  <c r="K17" i="3" s="1"/>
  <c r="I30" i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J110" i="5"/>
  <c r="K110" i="5" s="1"/>
  <c r="D110" i="5"/>
  <c r="J109" i="5"/>
  <c r="K109" i="5" s="1"/>
  <c r="D109" i="5"/>
  <c r="J108" i="5"/>
  <c r="K108" i="5" s="1"/>
  <c r="D108" i="5"/>
  <c r="K107" i="5"/>
  <c r="J107" i="5"/>
  <c r="D107" i="5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J101" i="5"/>
  <c r="K101" i="5" s="1"/>
  <c r="D101" i="5"/>
  <c r="J100" i="5"/>
  <c r="K100" i="5" s="1"/>
  <c r="D100" i="5"/>
  <c r="K99" i="5"/>
  <c r="J99" i="5"/>
  <c r="D99" i="5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J94" i="5"/>
  <c r="K94" i="5" s="1"/>
  <c r="D94" i="5"/>
  <c r="J93" i="5"/>
  <c r="K93" i="5" s="1"/>
  <c r="D93" i="5"/>
  <c r="J92" i="5"/>
  <c r="K92" i="5" s="1"/>
  <c r="D92" i="5"/>
  <c r="K91" i="5"/>
  <c r="J91" i="5"/>
  <c r="B147" i="5" s="1"/>
  <c r="D147" i="5" s="1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B140" i="5" s="1"/>
  <c r="D140" i="5" s="1"/>
  <c r="D85" i="5"/>
  <c r="J84" i="5"/>
  <c r="K84" i="5" s="1"/>
  <c r="D84" i="5"/>
  <c r="K83" i="5"/>
  <c r="J83" i="5"/>
  <c r="D83" i="5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J78" i="5"/>
  <c r="K78" i="5" s="1"/>
  <c r="D78" i="5"/>
  <c r="J77" i="5"/>
  <c r="K77" i="5" s="1"/>
  <c r="D77" i="5"/>
  <c r="J76" i="5"/>
  <c r="K76" i="5" s="1"/>
  <c r="D76" i="5"/>
  <c r="K75" i="5"/>
  <c r="J75" i="5"/>
  <c r="D75" i="5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J69" i="5"/>
  <c r="K69" i="5" s="1"/>
  <c r="D69" i="5"/>
  <c r="J68" i="5"/>
  <c r="K68" i="5" s="1"/>
  <c r="D68" i="5"/>
  <c r="K67" i="5"/>
  <c r="J67" i="5"/>
  <c r="D67" i="5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J62" i="5"/>
  <c r="K62" i="5" s="1"/>
  <c r="D62" i="5"/>
  <c r="J61" i="5"/>
  <c r="K61" i="5" s="1"/>
  <c r="D61" i="5"/>
  <c r="J60" i="5"/>
  <c r="K60" i="5" s="1"/>
  <c r="D60" i="5"/>
  <c r="K59" i="5"/>
  <c r="J59" i="5"/>
  <c r="D59" i="5"/>
  <c r="K58" i="5"/>
  <c r="J58" i="5"/>
  <c r="D58" i="5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K51" i="5"/>
  <c r="J51" i="5"/>
  <c r="D51" i="5"/>
  <c r="K50" i="5"/>
  <c r="J50" i="5"/>
  <c r="D50" i="5"/>
  <c r="D49" i="5"/>
  <c r="J49" i="5" s="1"/>
  <c r="K49" i="5" s="1"/>
  <c r="D48" i="5"/>
  <c r="J48" i="5" s="1"/>
  <c r="K48" i="5" s="1"/>
  <c r="D47" i="5"/>
  <c r="J47" i="5" s="1"/>
  <c r="K47" i="5" s="1"/>
  <c r="J46" i="5"/>
  <c r="K46" i="5" s="1"/>
  <c r="D46" i="5"/>
  <c r="J45" i="5"/>
  <c r="K45" i="5" s="1"/>
  <c r="D45" i="5"/>
  <c r="J44" i="5"/>
  <c r="K44" i="5" s="1"/>
  <c r="D44" i="5"/>
  <c r="K43" i="5"/>
  <c r="J43" i="5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J38" i="5"/>
  <c r="K38" i="5" s="1"/>
  <c r="D38" i="5"/>
  <c r="J37" i="5"/>
  <c r="K37" i="5" s="1"/>
  <c r="D37" i="5"/>
  <c r="J36" i="5"/>
  <c r="K36" i="5" s="1"/>
  <c r="D36" i="5"/>
  <c r="K35" i="5"/>
  <c r="J35" i="5"/>
  <c r="D35" i="5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J29" i="5"/>
  <c r="K29" i="5" s="1"/>
  <c r="D29" i="5"/>
  <c r="J28" i="5"/>
  <c r="B127" i="5" s="1"/>
  <c r="D127" i="5" s="1"/>
  <c r="D28" i="5"/>
  <c r="J27" i="5"/>
  <c r="K27" i="5" s="1"/>
  <c r="D27" i="5"/>
  <c r="K26" i="5"/>
  <c r="J26" i="5"/>
  <c r="D26" i="5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J21" i="5"/>
  <c r="K21" i="5" s="1"/>
  <c r="D21" i="5"/>
  <c r="J20" i="5"/>
  <c r="K20" i="5" s="1"/>
  <c r="D20" i="5"/>
  <c r="J19" i="5"/>
  <c r="K19" i="5" s="1"/>
  <c r="D19" i="5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J12" i="5"/>
  <c r="K12" i="5" s="1"/>
  <c r="D12" i="5"/>
  <c r="J11" i="5"/>
  <c r="K11" i="5" s="1"/>
  <c r="D11" i="5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J3" i="5"/>
  <c r="K3" i="5" s="1"/>
  <c r="D3" i="5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J114" i="1"/>
  <c r="K114" i="1" s="1"/>
  <c r="D114" i="1"/>
  <c r="K113" i="1"/>
  <c r="J113" i="1"/>
  <c r="D113" i="1"/>
  <c r="K112" i="1"/>
  <c r="J112" i="1"/>
  <c r="B156" i="1" s="1"/>
  <c r="D156" i="1" s="1"/>
  <c r="D158" i="1" s="1"/>
  <c r="E158" i="1" s="1"/>
  <c r="D112" i="1"/>
  <c r="D111" i="1"/>
  <c r="J111" i="1" s="1"/>
  <c r="K111" i="1" s="1"/>
  <c r="D110" i="1"/>
  <c r="J110" i="1" s="1"/>
  <c r="K110" i="1" s="1"/>
  <c r="D109" i="1"/>
  <c r="J109" i="1" s="1"/>
  <c r="K109" i="1" s="1"/>
  <c r="J108" i="1"/>
  <c r="K108" i="1" s="1"/>
  <c r="D108" i="1"/>
  <c r="J107" i="1"/>
  <c r="K107" i="1" s="1"/>
  <c r="D107" i="1"/>
  <c r="J106" i="1"/>
  <c r="K106" i="1" s="1"/>
  <c r="D106" i="1"/>
  <c r="K105" i="1"/>
  <c r="J105" i="1"/>
  <c r="D105" i="1"/>
  <c r="K104" i="1"/>
  <c r="J104" i="1"/>
  <c r="D104" i="1"/>
  <c r="D103" i="1"/>
  <c r="J103" i="1" s="1"/>
  <c r="K103" i="1" s="1"/>
  <c r="D102" i="1"/>
  <c r="J102" i="1" s="1"/>
  <c r="K102" i="1" s="1"/>
  <c r="D101" i="1"/>
  <c r="J101" i="1" s="1"/>
  <c r="K101" i="1" s="1"/>
  <c r="J100" i="1"/>
  <c r="K100" i="1" s="1"/>
  <c r="D100" i="1"/>
  <c r="J99" i="1"/>
  <c r="K99" i="1" s="1"/>
  <c r="D99" i="1"/>
  <c r="J98" i="1"/>
  <c r="K98" i="1" s="1"/>
  <c r="D98" i="1"/>
  <c r="K97" i="1"/>
  <c r="J97" i="1"/>
  <c r="D97" i="1"/>
  <c r="K96" i="1"/>
  <c r="J96" i="1"/>
  <c r="D96" i="1"/>
  <c r="D95" i="1"/>
  <c r="J95" i="1" s="1"/>
  <c r="K95" i="1" s="1"/>
  <c r="D94" i="1"/>
  <c r="J94" i="1" s="1"/>
  <c r="K94" i="1" s="1"/>
  <c r="D93" i="1"/>
  <c r="J93" i="1" s="1"/>
  <c r="K93" i="1" s="1"/>
  <c r="J92" i="1"/>
  <c r="K92" i="1" s="1"/>
  <c r="D92" i="1"/>
  <c r="J91" i="1"/>
  <c r="K91" i="1" s="1"/>
  <c r="D91" i="1"/>
  <c r="J90" i="1"/>
  <c r="K90" i="1" s="1"/>
  <c r="D90" i="1"/>
  <c r="K89" i="1"/>
  <c r="J89" i="1"/>
  <c r="D89" i="1"/>
  <c r="K88" i="1"/>
  <c r="J88" i="1"/>
  <c r="D88" i="1"/>
  <c r="D87" i="1"/>
  <c r="J87" i="1" s="1"/>
  <c r="K87" i="1" s="1"/>
  <c r="D86" i="1"/>
  <c r="J86" i="1" s="1"/>
  <c r="K86" i="1" s="1"/>
  <c r="D85" i="1"/>
  <c r="J85" i="1" s="1"/>
  <c r="K85" i="1" s="1"/>
  <c r="J84" i="1"/>
  <c r="D84" i="1"/>
  <c r="J83" i="1"/>
  <c r="K83" i="1" s="1"/>
  <c r="D83" i="1"/>
  <c r="J82" i="1"/>
  <c r="K82" i="1" s="1"/>
  <c r="D82" i="1"/>
  <c r="K81" i="1"/>
  <c r="J81" i="1"/>
  <c r="D81" i="1"/>
  <c r="K80" i="1"/>
  <c r="J80" i="1"/>
  <c r="D80" i="1"/>
  <c r="D79" i="1"/>
  <c r="J79" i="1" s="1"/>
  <c r="K79" i="1" s="1"/>
  <c r="D78" i="1"/>
  <c r="J78" i="1" s="1"/>
  <c r="K78" i="1" s="1"/>
  <c r="D77" i="1"/>
  <c r="J77" i="1" s="1"/>
  <c r="J76" i="1"/>
  <c r="K76" i="1" s="1"/>
  <c r="D76" i="1"/>
  <c r="J75" i="1"/>
  <c r="K75" i="1" s="1"/>
  <c r="D75" i="1"/>
  <c r="J74" i="1"/>
  <c r="K74" i="1" s="1"/>
  <c r="D74" i="1"/>
  <c r="K73" i="1"/>
  <c r="J73" i="1"/>
  <c r="D73" i="1"/>
  <c r="K72" i="1"/>
  <c r="J72" i="1"/>
  <c r="D72" i="1"/>
  <c r="D71" i="1"/>
  <c r="J71" i="1" s="1"/>
  <c r="D70" i="1"/>
  <c r="J70" i="1" s="1"/>
  <c r="K70" i="1" s="1"/>
  <c r="D69" i="1"/>
  <c r="J69" i="1" s="1"/>
  <c r="K69" i="1" s="1"/>
  <c r="J68" i="1"/>
  <c r="K68" i="1" s="1"/>
  <c r="D68" i="1"/>
  <c r="J67" i="1"/>
  <c r="K67" i="1" s="1"/>
  <c r="D67" i="1"/>
  <c r="J66" i="1"/>
  <c r="K66" i="1" s="1"/>
  <c r="D66" i="1"/>
  <c r="K65" i="1"/>
  <c r="J65" i="1"/>
  <c r="D65" i="1"/>
  <c r="K64" i="1"/>
  <c r="J64" i="1"/>
  <c r="D64" i="1"/>
  <c r="D63" i="1"/>
  <c r="J63" i="1" s="1"/>
  <c r="K63" i="1" s="1"/>
  <c r="D62" i="1"/>
  <c r="J62" i="1" s="1"/>
  <c r="K62" i="1" s="1"/>
  <c r="D61" i="1"/>
  <c r="J61" i="1" s="1"/>
  <c r="K61" i="1" s="1"/>
  <c r="J60" i="1"/>
  <c r="K60" i="1" s="1"/>
  <c r="D60" i="1"/>
  <c r="J59" i="1"/>
  <c r="K59" i="1" s="1"/>
  <c r="D59" i="1"/>
  <c r="J58" i="1"/>
  <c r="K58" i="1" s="1"/>
  <c r="D58" i="1"/>
  <c r="K57" i="1"/>
  <c r="J57" i="1"/>
  <c r="D57" i="1"/>
  <c r="K56" i="1"/>
  <c r="J56" i="1"/>
  <c r="D56" i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J51" i="1"/>
  <c r="K51" i="1" s="1"/>
  <c r="D51" i="1"/>
  <c r="J50" i="1"/>
  <c r="K50" i="1" s="1"/>
  <c r="D50" i="1"/>
  <c r="K49" i="1"/>
  <c r="J49" i="1"/>
  <c r="D49" i="1"/>
  <c r="K48" i="1"/>
  <c r="J48" i="1"/>
  <c r="D48" i="1"/>
  <c r="D47" i="1"/>
  <c r="J47" i="1" s="1"/>
  <c r="K47" i="1" s="1"/>
  <c r="D46" i="1"/>
  <c r="J46" i="1" s="1"/>
  <c r="K46" i="1" s="1"/>
  <c r="D45" i="1"/>
  <c r="J45" i="1" s="1"/>
  <c r="K45" i="1" s="1"/>
  <c r="J44" i="1"/>
  <c r="K44" i="1" s="1"/>
  <c r="D44" i="1"/>
  <c r="J43" i="1"/>
  <c r="K43" i="1" s="1"/>
  <c r="D43" i="1"/>
  <c r="J42" i="1"/>
  <c r="K42" i="1" s="1"/>
  <c r="D42" i="1"/>
  <c r="K41" i="1"/>
  <c r="J41" i="1"/>
  <c r="D41" i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J36" i="1"/>
  <c r="K36" i="1" s="1"/>
  <c r="D36" i="1"/>
  <c r="J35" i="1"/>
  <c r="K35" i="1" s="1"/>
  <c r="D35" i="1"/>
  <c r="J34" i="1"/>
  <c r="D34" i="1"/>
  <c r="K33" i="1"/>
  <c r="J33" i="1"/>
  <c r="D33" i="1"/>
  <c r="K32" i="1"/>
  <c r="J32" i="1"/>
  <c r="D32" i="1"/>
  <c r="D31" i="1"/>
  <c r="J31" i="1" s="1"/>
  <c r="K31" i="1" s="1"/>
  <c r="D30" i="1"/>
  <c r="J30" i="1" s="1"/>
  <c r="K30" i="1" s="1"/>
  <c r="D29" i="1"/>
  <c r="D28" i="1"/>
  <c r="J27" i="1"/>
  <c r="K27" i="1" s="1"/>
  <c r="D27" i="1"/>
  <c r="J26" i="1"/>
  <c r="K26" i="1" s="1"/>
  <c r="D26" i="1"/>
  <c r="K25" i="1"/>
  <c r="J25" i="1"/>
  <c r="D25" i="1"/>
  <c r="K24" i="1"/>
  <c r="J24" i="1"/>
  <c r="D24" i="1"/>
  <c r="D23" i="1"/>
  <c r="J23" i="1" s="1"/>
  <c r="K23" i="1" s="1"/>
  <c r="D22" i="1"/>
  <c r="J22" i="1" s="1"/>
  <c r="D21" i="1"/>
  <c r="J21" i="1" s="1"/>
  <c r="K21" i="1" s="1"/>
  <c r="J20" i="1"/>
  <c r="K20" i="1" s="1"/>
  <c r="D20" i="1"/>
  <c r="J19" i="1"/>
  <c r="K19" i="1" s="1"/>
  <c r="D19" i="1"/>
  <c r="J18" i="1"/>
  <c r="K18" i="1" s="1"/>
  <c r="D18" i="1"/>
  <c r="D17" i="1"/>
  <c r="J17" i="1" s="1"/>
  <c r="K17" i="1" s="1"/>
  <c r="K16" i="1"/>
  <c r="J16" i="1"/>
  <c r="D16" i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J11" i="1"/>
  <c r="K11" i="1" s="1"/>
  <c r="D11" i="1"/>
  <c r="J10" i="1"/>
  <c r="K10" i="1" s="1"/>
  <c r="D10" i="1"/>
  <c r="K9" i="1"/>
  <c r="J9" i="1"/>
  <c r="D9" i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C165" i="3"/>
  <c r="A165" i="3"/>
  <c r="C158" i="3"/>
  <c r="C157" i="3"/>
  <c r="C156" i="3"/>
  <c r="A158" i="3"/>
  <c r="A157" i="3"/>
  <c r="A156" i="3"/>
  <c r="C149" i="3"/>
  <c r="C148" i="3"/>
  <c r="C147" i="3"/>
  <c r="C146" i="3"/>
  <c r="A149" i="3"/>
  <c r="A148" i="3"/>
  <c r="A147" i="3"/>
  <c r="A146" i="3"/>
  <c r="C139" i="3"/>
  <c r="C138" i="3"/>
  <c r="C137" i="3"/>
  <c r="C136" i="3"/>
  <c r="C135" i="3"/>
  <c r="C134" i="3"/>
  <c r="D7" i="3"/>
  <c r="J7" i="3" s="1"/>
  <c r="K7" i="3" s="1"/>
  <c r="D8" i="3"/>
  <c r="J8" i="3" s="1"/>
  <c r="K8" i="3" s="1"/>
  <c r="A138" i="3"/>
  <c r="A139" i="3"/>
  <c r="A135" i="3"/>
  <c r="A136" i="3"/>
  <c r="A137" i="3"/>
  <c r="A134" i="3"/>
  <c r="D123" i="3"/>
  <c r="J123" i="3" s="1"/>
  <c r="K123" i="3" s="1"/>
  <c r="D122" i="3"/>
  <c r="J122" i="3" s="1"/>
  <c r="K122" i="3" s="1"/>
  <c r="J120" i="3"/>
  <c r="K120" i="3" s="1"/>
  <c r="J118" i="3"/>
  <c r="K118" i="3" s="1"/>
  <c r="J109" i="3"/>
  <c r="K109" i="3" s="1"/>
  <c r="D67" i="3"/>
  <c r="J67" i="3" s="1"/>
  <c r="K67" i="3" s="1"/>
  <c r="D94" i="3"/>
  <c r="J94" i="3" s="1"/>
  <c r="K94" i="3" s="1"/>
  <c r="D87" i="3"/>
  <c r="J87" i="3" s="1"/>
  <c r="K87" i="3" s="1"/>
  <c r="D80" i="3"/>
  <c r="J80" i="3" s="1"/>
  <c r="K80" i="3" s="1"/>
  <c r="D98" i="3"/>
  <c r="J98" i="3" s="1"/>
  <c r="K98" i="3" s="1"/>
  <c r="D97" i="3"/>
  <c r="J97" i="3" s="1"/>
  <c r="K97" i="3" s="1"/>
  <c r="D96" i="3"/>
  <c r="J96" i="3" s="1"/>
  <c r="K96" i="3" s="1"/>
  <c r="D95" i="3"/>
  <c r="J95" i="3" s="1"/>
  <c r="K95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6" i="3"/>
  <c r="J86" i="3" s="1"/>
  <c r="K86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79" i="3"/>
  <c r="J79" i="3" s="1"/>
  <c r="K79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8" i="3"/>
  <c r="J68" i="3" s="1"/>
  <c r="K68" i="3" s="1"/>
  <c r="D66" i="3"/>
  <c r="J66" i="3" s="1"/>
  <c r="K66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D61" i="3"/>
  <c r="J61" i="3" s="1"/>
  <c r="K61" i="3" s="1"/>
  <c r="D60" i="3"/>
  <c r="J60" i="3" s="1"/>
  <c r="K60" i="3" s="1"/>
  <c r="D59" i="3"/>
  <c r="J59" i="3" s="1"/>
  <c r="K59" i="3" s="1"/>
  <c r="D58" i="3"/>
  <c r="J58" i="3" s="1"/>
  <c r="K58" i="3" s="1"/>
  <c r="D57" i="3"/>
  <c r="J57" i="3" s="1"/>
  <c r="K57" i="3" s="1"/>
  <c r="D56" i="3"/>
  <c r="J56" i="3" s="1"/>
  <c r="K56" i="3" s="1"/>
  <c r="D55" i="3"/>
  <c r="J55" i="3" s="1"/>
  <c r="K55" i="3" s="1"/>
  <c r="D54" i="3"/>
  <c r="J54" i="3" s="1"/>
  <c r="K54" i="3" s="1"/>
  <c r="D53" i="3"/>
  <c r="J53" i="3" s="1"/>
  <c r="K53" i="3" s="1"/>
  <c r="D52" i="3"/>
  <c r="J52" i="3" s="1"/>
  <c r="K52" i="3" s="1"/>
  <c r="D51" i="3"/>
  <c r="J51" i="3" s="1"/>
  <c r="K51" i="3" s="1"/>
  <c r="D50" i="3"/>
  <c r="J50" i="3" s="1"/>
  <c r="K50" i="3" s="1"/>
  <c r="D49" i="3"/>
  <c r="J49" i="3" s="1"/>
  <c r="K49" i="3" s="1"/>
  <c r="D48" i="3"/>
  <c r="J48" i="3" s="1"/>
  <c r="K48" i="3" s="1"/>
  <c r="D47" i="3"/>
  <c r="J47" i="3" s="1"/>
  <c r="K47" i="3" s="1"/>
  <c r="D46" i="3"/>
  <c r="J46" i="3" s="1"/>
  <c r="K46" i="3" s="1"/>
  <c r="D45" i="3"/>
  <c r="J45" i="3" s="1"/>
  <c r="K45" i="3" s="1"/>
  <c r="D44" i="3"/>
  <c r="J44" i="3" s="1"/>
  <c r="K44" i="3" s="1"/>
  <c r="D43" i="3"/>
  <c r="J43" i="3" s="1"/>
  <c r="K43" i="3" s="1"/>
  <c r="D42" i="3"/>
  <c r="J42" i="3" s="1"/>
  <c r="K42" i="3" s="1"/>
  <c r="D41" i="3"/>
  <c r="J41" i="3" s="1"/>
  <c r="K41" i="3" s="1"/>
  <c r="D40" i="3"/>
  <c r="J40" i="3" s="1"/>
  <c r="K40" i="3" s="1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J32" i="3" s="1"/>
  <c r="K32" i="3" s="1"/>
  <c r="D31" i="3"/>
  <c r="J31" i="3" s="1"/>
  <c r="K31" i="3" s="1"/>
  <c r="D30" i="3"/>
  <c r="D29" i="3"/>
  <c r="J29" i="3" s="1"/>
  <c r="K29" i="3" s="1"/>
  <c r="D28" i="3"/>
  <c r="J28" i="3" s="1"/>
  <c r="K28" i="3" s="1"/>
  <c r="D27" i="3"/>
  <c r="J27" i="3" s="1"/>
  <c r="K27" i="3" s="1"/>
  <c r="D26" i="3"/>
  <c r="J26" i="3" s="1"/>
  <c r="K26" i="3" s="1"/>
  <c r="D25" i="3"/>
  <c r="J25" i="3" s="1"/>
  <c r="K25" i="3" s="1"/>
  <c r="D24" i="3"/>
  <c r="J24" i="3" s="1"/>
  <c r="K24" i="3" s="1"/>
  <c r="D23" i="3"/>
  <c r="J23" i="3" s="1"/>
  <c r="K23" i="3" s="1"/>
  <c r="J29" i="1" l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D151" i="5" s="1"/>
  <c r="E151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D142" i="5" s="1"/>
  <c r="E142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J116" i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D142" i="1" s="1"/>
  <c r="E142" i="1" s="1"/>
  <c r="K2" i="1"/>
  <c r="K34" i="1"/>
  <c r="B147" i="1"/>
  <c r="D147" i="1" s="1"/>
  <c r="D151" i="1" s="1"/>
  <c r="E151" i="1" s="1"/>
  <c r="B165" i="3"/>
  <c r="D165" i="3" s="1"/>
  <c r="D167" i="3" s="1"/>
  <c r="B157" i="3"/>
  <c r="D157" i="3" s="1"/>
  <c r="B156" i="3"/>
  <c r="D156" i="3" s="1"/>
  <c r="B158" i="3"/>
  <c r="D158" i="3" s="1"/>
  <c r="B146" i="3"/>
  <c r="D146" i="3" s="1"/>
  <c r="B148" i="3"/>
  <c r="D148" i="3" s="1"/>
  <c r="B149" i="3"/>
  <c r="D149" i="3" s="1"/>
  <c r="B147" i="3"/>
  <c r="D147" i="3" s="1"/>
  <c r="B139" i="3"/>
  <c r="D139" i="3" s="1"/>
  <c r="B138" i="3"/>
  <c r="D138" i="3" s="1"/>
  <c r="B135" i="3"/>
  <c r="D135" i="3" s="1"/>
  <c r="B137" i="3"/>
  <c r="D137" i="3" s="1"/>
  <c r="J30" i="3"/>
  <c r="K30" i="3" s="1"/>
  <c r="B127" i="1" l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E167" i="3"/>
  <c r="D160" i="3"/>
  <c r="E160" i="3" s="1"/>
  <c r="D151" i="3"/>
  <c r="E151" i="3" s="1"/>
  <c r="B136" i="3"/>
  <c r="D136" i="3" s="1"/>
  <c r="D6" i="3" l="1"/>
  <c r="J6" i="3" s="1"/>
  <c r="K6" i="3" s="1"/>
  <c r="D9" i="3"/>
  <c r="J9" i="3" s="1"/>
  <c r="K9" i="3" s="1"/>
  <c r="D10" i="3"/>
  <c r="J10" i="3" s="1"/>
  <c r="K10" i="3" s="1"/>
  <c r="D11" i="3"/>
  <c r="J11" i="3" s="1"/>
  <c r="K11" i="3" s="1"/>
  <c r="D12" i="3"/>
  <c r="J12" i="3" s="1"/>
  <c r="K12" i="3" s="1"/>
  <c r="D13" i="3"/>
  <c r="J13" i="3" s="1"/>
  <c r="K13" i="3" s="1"/>
  <c r="D14" i="3"/>
  <c r="J14" i="3" s="1"/>
  <c r="K14" i="3" s="1"/>
  <c r="D15" i="3"/>
  <c r="J15" i="3" s="1"/>
  <c r="K15" i="3" s="1"/>
  <c r="J20" i="3"/>
  <c r="K20" i="3" s="1"/>
  <c r="J22" i="3"/>
  <c r="K22" i="3" s="1"/>
  <c r="D5" i="3"/>
  <c r="J5" i="3" s="1"/>
  <c r="D4" i="3"/>
  <c r="J4" i="3" s="1"/>
  <c r="K4" i="3" s="1"/>
  <c r="D3" i="3"/>
  <c r="D2" i="3"/>
  <c r="D124" i="3" l="1"/>
  <c r="K5" i="3"/>
  <c r="J2" i="3"/>
  <c r="J3" i="3"/>
  <c r="K3" i="3" s="1"/>
  <c r="J125" i="3" l="1"/>
  <c r="B134" i="3"/>
  <c r="D134" i="3" s="1"/>
  <c r="K2" i="3"/>
  <c r="K126" i="3" l="1"/>
  <c r="D141" i="3"/>
  <c r="E141" i="3" s="1"/>
  <c r="E169" i="3" s="1"/>
</calcChain>
</file>

<file path=xl/sharedStrings.xml><?xml version="1.0" encoding="utf-8"?>
<sst xmlns="http://schemas.openxmlformats.org/spreadsheetml/2006/main" count="384" uniqueCount="145">
  <si>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</si>
  <si>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</si>
  <si>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</si>
  <si>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</si>
  <si>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</si>
  <si>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</si>
  <si>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</si>
  <si>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</si>
  <si>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</si>
  <si>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</si>
  <si>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</si>
  <si>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Protocolo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</si>
  <si>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</si>
  <si>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</si>
  <si>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Corredor acesso aos banheiros térreo</t>
  </si>
  <si>
    <t>Banheiro térreo p/deficiente</t>
  </si>
  <si>
    <t>Banheiro térreo masculino</t>
  </si>
  <si>
    <t>Banheiro térreo femenino</t>
  </si>
  <si>
    <t>Sala de reunião</t>
  </si>
  <si>
    <t>Sala utilizada como depósito</t>
  </si>
  <si>
    <t>Sala de informática</t>
  </si>
  <si>
    <t>Corredor de acesso à sala de informática</t>
  </si>
  <si>
    <t>Lavabo térreo</t>
  </si>
  <si>
    <t>Sala de Fiscalização 1</t>
  </si>
  <si>
    <t>Sala de Fiscalização 2</t>
  </si>
  <si>
    <t>Sala de Fiscalização 3</t>
  </si>
  <si>
    <t>Corredor de circulação superior 1</t>
  </si>
  <si>
    <t xml:space="preserve">Sala da Outorga </t>
  </si>
  <si>
    <t>Sala de apoio a DIRAR3 e Fisc.</t>
  </si>
  <si>
    <t>Hall acesso banheiro superior</t>
  </si>
  <si>
    <t>Banheiro superior feminino</t>
  </si>
  <si>
    <t>Banheiro superior masculino</t>
  </si>
  <si>
    <t>Corredor de circulação superior 2</t>
  </si>
  <si>
    <t>Sala de administração</t>
  </si>
  <si>
    <t>Sala de apoio ao gabinete</t>
  </si>
  <si>
    <t>Corredor de circulação superior 3</t>
  </si>
  <si>
    <t>Sala gabinete do gerente regional</t>
  </si>
  <si>
    <t xml:space="preserve">Escadarias 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</si>
  <si>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</si>
  <si>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</si>
  <si>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</si>
  <si>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t>Hall térreo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</si>
  <si>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</si>
  <si>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</si>
  <si>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Garagem de veículos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</si>
  <si>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</si>
  <si>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</si>
  <si>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</si>
  <si>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</si>
  <si>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</si>
  <si>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</si>
  <si>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</si>
  <si>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</si>
  <si>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</si>
  <si>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</si>
  <si>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</si>
  <si>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</si>
  <si>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</si>
  <si>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</si>
  <si>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</si>
  <si>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</si>
  <si>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</si>
  <si>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</si>
  <si>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</si>
  <si>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</si>
  <si>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</si>
  <si>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</si>
  <si>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</si>
  <si>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</si>
  <si>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</si>
  <si>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</si>
  <si>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</si>
  <si>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</si>
  <si>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</si>
  <si>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</si>
  <si>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</si>
  <si>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Mão de obra necessária (nº serventes)</t>
  </si>
  <si>
    <t>Galpão desfazimento</t>
  </si>
  <si>
    <t>Trimestral</t>
  </si>
  <si>
    <t>Almoxarifado</t>
  </si>
  <si>
    <t>Bimestral</t>
  </si>
  <si>
    <t>Galpão bens apreendidos</t>
  </si>
  <si>
    <t>Semestral</t>
  </si>
  <si>
    <t>Auditório</t>
  </si>
  <si>
    <t>WCs</t>
  </si>
  <si>
    <t>Garagem</t>
  </si>
  <si>
    <t>Passeio Público</t>
  </si>
  <si>
    <t>Quintal</t>
  </si>
  <si>
    <t>Janelas face externa</t>
  </si>
  <si>
    <t>Semanal</t>
  </si>
  <si>
    <t>Janelas face interna</t>
  </si>
  <si>
    <t>Sala Administração</t>
  </si>
  <si>
    <t>Arquivo vivo</t>
  </si>
  <si>
    <t>Arquivo morto</t>
  </si>
  <si>
    <t>Sala Arrecadação</t>
  </si>
  <si>
    <t>Sala Cidadão</t>
  </si>
  <si>
    <t>Sala Fiscalização</t>
  </si>
  <si>
    <t>Gabinete</t>
  </si>
  <si>
    <t>Sala Técnica TIC</t>
  </si>
  <si>
    <t>Biblioteca</t>
  </si>
  <si>
    <t>Lavanderia</t>
  </si>
  <si>
    <t>Hall Superior</t>
  </si>
  <si>
    <t>Hall Térreo</t>
  </si>
  <si>
    <t>Varanda 1º andar</t>
  </si>
  <si>
    <t>Varanda térreo</t>
  </si>
  <si>
    <t>WC Arrecadação</t>
  </si>
  <si>
    <t>WC Dependência</t>
  </si>
  <si>
    <t>WC Fiscalização</t>
  </si>
  <si>
    <t>WC Gabinete</t>
  </si>
  <si>
    <t>WC Térreo</t>
  </si>
  <si>
    <t>Copa</t>
  </si>
  <si>
    <t>Corredor externo direito</t>
  </si>
  <si>
    <t>Corredor externo esquerdo</t>
  </si>
  <si>
    <t>Pátio Garagem</t>
  </si>
  <si>
    <t>Quinzenal</t>
  </si>
  <si>
    <t>Mensal</t>
  </si>
  <si>
    <t>Quadrimestral</t>
  </si>
  <si>
    <t>Anual</t>
  </si>
  <si>
    <t>Frequencia</t>
  </si>
  <si>
    <t>Calçada lateral esquerda</t>
  </si>
  <si>
    <t>Calçada lateral direita</t>
  </si>
  <si>
    <t xml:space="preserve">Calçada da frente </t>
  </si>
  <si>
    <t>Calçada do fundo</t>
  </si>
  <si>
    <t>Cozinha</t>
  </si>
  <si>
    <t>Jardinagem da frente</t>
  </si>
  <si>
    <t>Janelas face externa superior J4</t>
  </si>
  <si>
    <t>Janelas face externa superior J6</t>
  </si>
  <si>
    <t>Janelas face externa superior J7</t>
  </si>
  <si>
    <t>Janelas face externa superior J8 e J9</t>
  </si>
  <si>
    <t>Janelas face interna térreo J1</t>
  </si>
  <si>
    <t>Janelas face interna térreo J2</t>
  </si>
  <si>
    <t>Janelas face interna térreo J3</t>
  </si>
  <si>
    <t>Janelas face interna térreo J4</t>
  </si>
  <si>
    <t>Janelas face interna térreo J5</t>
  </si>
  <si>
    <t>Janelas face externa térreo J1</t>
  </si>
  <si>
    <t>Janelas face externa térreo J2</t>
  </si>
  <si>
    <t>Janelas face externa térreo J3</t>
  </si>
  <si>
    <t>Janelas face externa térreo J4</t>
  </si>
  <si>
    <t>Janelas face externa térreo J5</t>
  </si>
  <si>
    <t>Parede vidro fixo frente</t>
  </si>
  <si>
    <t>Parede vidro fixo fundos</t>
  </si>
  <si>
    <t>Parede vidro fixo frente térreo</t>
  </si>
  <si>
    <t>Parede vidro fixo fundos térreo</t>
  </si>
  <si>
    <t>Parede vidro fixo frente superior</t>
  </si>
  <si>
    <t>Parede vidro fixo fundos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</si>
</sst>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theme="9" tint="0.79998168889431442"/>
        <bgColor rgb="FF000000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4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12" fillId="13" borderId="29" xfId="0" applyFont="1" applyFill="1" applyBorder="1" applyAlignment="1">
      <alignment horizontal="left" vertical="center" wrapText="1"/>
    </xf>
    <xf numFmtId="0" fontId="12" fillId="13" borderId="1" xfId="0" applyFont="1" applyFill="1" applyBorder="1"/>
    <xf numFmtId="0" fontId="12" fillId="13" borderId="8" xfId="0" applyFont="1" applyFill="1" applyBorder="1"/>
    <xf numFmtId="0" fontId="12" fillId="14" borderId="26" xfId="0" applyFont="1" applyFill="1" applyBorder="1" applyAlignment="1">
      <alignment horizontal="left" vertical="center" wrapText="1"/>
    </xf>
    <xf numFmtId="0" fontId="12" fillId="14" borderId="27" xfId="0" applyFont="1" applyFill="1" applyBorder="1"/>
    <xf numFmtId="0" fontId="12" fillId="14" borderId="38" xfId="0" applyFont="1" applyFill="1" applyBorder="1"/>
    <xf numFmtId="0" fontId="0" fillId="6" borderId="46" xfId="0" applyFill="1" applyBorder="1" applyAlignment="1">
      <alignment horizontal="left" vertical="center" wrapText="1"/>
    </xf>
    <xf numFmtId="43" fontId="0" fillId="6" borderId="47" xfId="1" applyFont="1" applyFill="1" applyBorder="1"/>
    <xf numFmtId="43" fontId="0" fillId="6" borderId="48" xfId="1" applyFont="1" applyFill="1" applyBorder="1"/>
    <xf numFmtId="43" fontId="0" fillId="2" borderId="49" xfId="1" applyFont="1" applyFill="1" applyBorder="1"/>
    <xf numFmtId="0" fontId="0" fillId="6" borderId="47" xfId="0" applyFill="1" applyBorder="1" applyAlignment="1">
      <alignment horizontal="center" vertical="center"/>
    </xf>
    <xf numFmtId="1" fontId="0" fillId="6" borderId="47" xfId="0" applyNumberFormat="1" applyFill="1" applyBorder="1" applyAlignment="1">
      <alignment horizontal="center" vertical="center"/>
    </xf>
    <xf numFmtId="0" fontId="0" fillId="6" borderId="48" xfId="0" applyFill="1" applyBorder="1" applyAlignment="1">
      <alignment horizontal="center"/>
    </xf>
    <xf numFmtId="43" fontId="0" fillId="2" borderId="49" xfId="0" applyNumberFormat="1" applyFill="1" applyBorder="1" applyAlignment="1">
      <alignment horizontal="center" vertical="center"/>
    </xf>
    <xf numFmtId="165" fontId="0" fillId="6" borderId="51" xfId="0" applyNumberFormat="1" applyFill="1" applyBorder="1" applyAlignment="1">
      <alignment horizontal="center" vertical="center"/>
    </xf>
    <xf numFmtId="0" fontId="0" fillId="6" borderId="52" xfId="0" applyFill="1" applyBorder="1" applyAlignment="1">
      <alignment horizontal="left" vertical="center" wrapText="1"/>
    </xf>
    <xf numFmtId="165" fontId="0" fillId="6" borderId="53" xfId="0" applyNumberFormat="1" applyFill="1" applyBorder="1" applyAlignment="1">
      <alignment horizontal="center" vertical="center"/>
    </xf>
    <xf numFmtId="0" fontId="0" fillId="6" borderId="54" xfId="0" applyFill="1" applyBorder="1" applyAlignment="1">
      <alignment horizontal="left" vertical="center" wrapText="1"/>
    </xf>
    <xf numFmtId="43" fontId="0" fillId="6" borderId="55" xfId="1" applyFont="1" applyFill="1" applyBorder="1"/>
    <xf numFmtId="43" fontId="0" fillId="6" borderId="56" xfId="1" applyFont="1" applyFill="1" applyBorder="1"/>
    <xf numFmtId="43" fontId="0" fillId="2" borderId="57" xfId="1" applyFont="1" applyFill="1" applyBorder="1"/>
    <xf numFmtId="0" fontId="0" fillId="6" borderId="55" xfId="0" applyFill="1" applyBorder="1" applyAlignment="1">
      <alignment horizontal="center" vertical="center"/>
    </xf>
    <xf numFmtId="1" fontId="0" fillId="6" borderId="55" xfId="0" applyNumberFormat="1" applyFill="1" applyBorder="1" applyAlignment="1">
      <alignment horizontal="center" vertical="center"/>
    </xf>
    <xf numFmtId="0" fontId="0" fillId="6" borderId="56" xfId="0" applyFill="1" applyBorder="1" applyAlignment="1">
      <alignment horizontal="center"/>
    </xf>
    <xf numFmtId="43" fontId="0" fillId="2" borderId="57" xfId="0" applyNumberFormat="1" applyFill="1" applyBorder="1" applyAlignment="1">
      <alignment horizontal="center" vertical="center"/>
    </xf>
    <xf numFmtId="165" fontId="0" fillId="6" borderId="59" xfId="0" applyNumberFormat="1" applyFill="1" applyBorder="1" applyAlignment="1">
      <alignment horizontal="center" vertical="center"/>
    </xf>
    <xf numFmtId="0" fontId="0" fillId="4" borderId="60" xfId="0" applyFill="1" applyBorder="1" applyAlignment="1">
      <alignment horizontal="left" vertical="center" wrapText="1"/>
    </xf>
    <xf numFmtId="43" fontId="0" fillId="4" borderId="61" xfId="1" applyFont="1" applyFill="1" applyBorder="1"/>
    <xf numFmtId="43" fontId="0" fillId="4" borderId="62" xfId="1" applyFont="1" applyFill="1" applyBorder="1"/>
    <xf numFmtId="43" fontId="1" fillId="2" borderId="63" xfId="1" applyFont="1" applyFill="1" applyBorder="1"/>
    <xf numFmtId="0" fontId="0" fillId="4" borderId="61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/>
    </xf>
    <xf numFmtId="43" fontId="0" fillId="2" borderId="63" xfId="0" applyNumberFormat="1" applyFill="1" applyBorder="1" applyAlignment="1">
      <alignment horizontal="center" vertical="center"/>
    </xf>
    <xf numFmtId="165" fontId="0" fillId="4" borderId="21" xfId="0" applyNumberFormat="1" applyFill="1" applyBorder="1" applyAlignment="1">
      <alignment horizontal="center" vertical="center"/>
    </xf>
    <xf numFmtId="0" fontId="0" fillId="7" borderId="32" xfId="0" applyFill="1" applyBorder="1" applyAlignment="1">
      <alignment horizontal="left" vertical="center" wrapText="1"/>
    </xf>
    <xf numFmtId="43" fontId="0" fillId="7" borderId="14" xfId="1" applyFont="1" applyFill="1" applyBorder="1"/>
    <xf numFmtId="43" fontId="0" fillId="7" borderId="15" xfId="1" applyFont="1" applyFill="1" applyBorder="1"/>
    <xf numFmtId="43" fontId="1" fillId="2" borderId="16" xfId="1" applyFont="1" applyFill="1" applyBorder="1"/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/>
    </xf>
    <xf numFmtId="165" fontId="0" fillId="7" borderId="31" xfId="0" applyNumberFormat="1" applyFill="1" applyBorder="1" applyAlignment="1">
      <alignment horizontal="center" vertical="center"/>
    </xf>
    <xf numFmtId="0" fontId="12" fillId="15" borderId="29" xfId="0" applyFont="1" applyFill="1" applyBorder="1" applyAlignment="1">
      <alignment horizontal="left" vertical="center" wrapText="1"/>
    </xf>
    <xf numFmtId="0" fontId="12" fillId="15" borderId="1" xfId="0" applyFont="1" applyFill="1" applyBorder="1"/>
    <xf numFmtId="0" fontId="12" fillId="15" borderId="8" xfId="0" applyFont="1" applyFill="1" applyBorder="1"/>
    <xf numFmtId="0" fontId="0" fillId="10" borderId="1" xfId="1" applyNumberFormat="1" applyFont="1" applyFill="1" applyBorder="1" applyAlignment="1">
      <alignment horizontal="right"/>
    </xf>
    <xf numFmtId="0" fontId="0" fillId="10" borderId="8" xfId="1" applyNumberFormat="1" applyFont="1" applyFill="1" applyBorder="1"/>
    <xf numFmtId="0" fontId="0" fillId="10" borderId="1" xfId="1" applyNumberFormat="1" applyFont="1" applyFill="1" applyBorder="1"/>
    <xf numFmtId="0" fontId="0" fillId="9" borderId="12" xfId="0" applyFill="1" applyBorder="1" applyAlignment="1">
      <alignment horizontal="left" vertical="center" wrapText="1"/>
    </xf>
    <xf numFmtId="0" fontId="0" fillId="9" borderId="32" xfId="0" applyFill="1" applyBorder="1" applyAlignment="1">
      <alignment horizontal="left" vertical="center" wrapText="1"/>
    </xf>
    <xf numFmtId="43" fontId="0" fillId="8" borderId="28" xfId="1" applyFont="1" applyFill="1" applyBorder="1"/>
    <xf numFmtId="43" fontId="0" fillId="8" borderId="30" xfId="1" applyFont="1" applyFill="1" applyBorder="1"/>
    <xf numFmtId="43" fontId="0" fillId="8" borderId="25" xfId="1" applyFont="1" applyFill="1" applyBorder="1"/>
    <xf numFmtId="43" fontId="0" fillId="9" borderId="25" xfId="1" applyFont="1" applyFill="1" applyBorder="1"/>
    <xf numFmtId="43" fontId="0" fillId="10" borderId="30" xfId="1" applyFont="1" applyFill="1" applyBorder="1"/>
    <xf numFmtId="0" fontId="0" fillId="10" borderId="12" xfId="0" applyFill="1" applyBorder="1" applyAlignment="1">
      <alignment horizontal="left" vertical="center" wrapText="1"/>
    </xf>
    <xf numFmtId="0" fontId="0" fillId="10" borderId="32" xfId="0" applyFill="1" applyBorder="1" applyAlignment="1">
      <alignment horizontal="left" vertical="center" wrapText="1"/>
    </xf>
    <xf numFmtId="43" fontId="0" fillId="2" borderId="63" xfId="1" applyFont="1" applyFill="1" applyBorder="1"/>
    <xf numFmtId="0" fontId="0" fillId="10" borderId="60" xfId="0" applyFill="1" applyBorder="1" applyAlignment="1">
      <alignment horizontal="left" vertical="center" wrapText="1"/>
    </xf>
    <xf numFmtId="43" fontId="0" fillId="10" borderId="61" xfId="1" applyFont="1" applyFill="1" applyBorder="1"/>
    <xf numFmtId="43" fontId="0" fillId="10" borderId="62" xfId="1" applyFont="1" applyFill="1" applyBorder="1"/>
    <xf numFmtId="0" fontId="0" fillId="10" borderId="61" xfId="0" applyFill="1" applyBorder="1" applyAlignment="1">
      <alignment horizontal="center" vertical="center"/>
    </xf>
    <xf numFmtId="1" fontId="0" fillId="10" borderId="61" xfId="0" applyNumberFormat="1" applyFill="1" applyBorder="1" applyAlignment="1">
      <alignment horizontal="center" vertical="center"/>
    </xf>
    <xf numFmtId="0" fontId="0" fillId="10" borderId="62" xfId="0" applyFill="1" applyBorder="1" applyAlignment="1">
      <alignment horizontal="center"/>
    </xf>
    <xf numFmtId="165" fontId="0" fillId="10" borderId="21" xfId="0" applyNumberFormat="1" applyFill="1" applyBorder="1" applyAlignment="1">
      <alignment horizontal="center" vertical="center"/>
    </xf>
    <xf numFmtId="0" fontId="0" fillId="9" borderId="60" xfId="0" applyFill="1" applyBorder="1" applyAlignment="1">
      <alignment horizontal="left" vertical="center" wrapText="1"/>
    </xf>
    <xf numFmtId="43" fontId="0" fillId="9" borderId="61" xfId="1" applyFont="1" applyFill="1" applyBorder="1"/>
    <xf numFmtId="43" fontId="0" fillId="9" borderId="62" xfId="1" applyFont="1" applyFill="1" applyBorder="1"/>
    <xf numFmtId="0" fontId="0" fillId="9" borderId="61" xfId="0" applyFill="1" applyBorder="1" applyAlignment="1">
      <alignment horizontal="center" vertical="center"/>
    </xf>
    <xf numFmtId="1" fontId="0" fillId="9" borderId="61" xfId="0" applyNumberFormat="1" applyFill="1" applyBorder="1" applyAlignment="1">
      <alignment horizontal="center" vertical="center"/>
    </xf>
    <xf numFmtId="0" fontId="0" fillId="9" borderId="62" xfId="0" applyFill="1" applyBorder="1" applyAlignment="1">
      <alignment horizontal="center"/>
    </xf>
    <xf numFmtId="165" fontId="0" fillId="9" borderId="21" xfId="0" applyNumberFormat="1" applyFill="1" applyBorder="1" applyAlignment="1">
      <alignment horizontal="center" vertical="center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 wrapText="1"/>
    </xf>
    <xf numFmtId="0" fontId="2" fillId="9" borderId="65" xfId="0" applyFont="1" applyFill="1" applyBorder="1" applyAlignment="1">
      <alignment horizontal="center" vertical="center" wrapText="1"/>
    </xf>
    <xf numFmtId="0" fontId="2" fillId="9" borderId="66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6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6" borderId="50" xfId="0" applyFont="1" applyFill="1" applyBorder="1" applyAlignment="1">
      <alignment horizontal="center" vertical="center" wrapText="1"/>
    </xf>
    <xf numFmtId="0" fontId="2" fillId="6" borderId="58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2" fillId="10" borderId="64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2" fontId="12" fillId="13" borderId="8" xfId="0" applyNumberFormat="1" applyFont="1" applyFill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9"/>
  <sheetViews>
    <sheetView tabSelected="1" workbookViewId="0">
      <pane ySplit="1" topLeftCell="A155" activePane="bottomLeft" state="frozen"/>
      <selection pane="bottomLeft" activeCell="C117" sqref="C117"/>
    </sheetView>
  </sheetViews>
  <sheetFormatPr defaultRowHeight="15" x14ac:dyDescent="0.25"/>
  <cols>
    <col min="1" max="1" width="33.570312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25">
      <c r="A2" s="207" t="s">
        <v>11</v>
      </c>
      <c r="B2" s="208">
        <v>4.8499999999999996</v>
      </c>
      <c r="C2" s="209">
        <v>3.76</v>
      </c>
      <c r="D2" s="30">
        <f>B2*C2</f>
        <v>18.235999999999997</v>
      </c>
      <c r="E2" s="303" t="s">
        <v>12</v>
      </c>
      <c r="F2" s="34">
        <v>800</v>
      </c>
      <c r="G2" s="34" t="s">
        <v>13</v>
      </c>
      <c r="H2" s="49">
        <v>1</v>
      </c>
      <c r="I2" s="154">
        <v>22</v>
      </c>
      <c r="J2" s="176">
        <f>D2*I2</f>
        <v>401.19199999999995</v>
      </c>
      <c r="K2" s="179">
        <f>J2/F2/22</f>
        <v>2.2794999999999999E-2</v>
      </c>
      <c r="M2" s="29"/>
    </row>
    <row r="3" spans="1:13" ht="30" x14ac:dyDescent="0.25">
      <c r="A3" s="207" t="s">
        <v>14</v>
      </c>
      <c r="B3" s="208">
        <v>4.2</v>
      </c>
      <c r="C3" s="209">
        <v>2.59</v>
      </c>
      <c r="D3" s="6">
        <f>B3*C3</f>
        <v>10.878</v>
      </c>
      <c r="E3" s="304"/>
      <c r="F3" s="37">
        <v>800</v>
      </c>
      <c r="G3" s="37" t="s">
        <v>13</v>
      </c>
      <c r="H3" s="48">
        <v>1</v>
      </c>
      <c r="I3" s="155">
        <v>22</v>
      </c>
      <c r="J3" s="11">
        <f t="shared" ref="J3" si="0">D3*I3</f>
        <v>239.316</v>
      </c>
      <c r="K3" s="180">
        <f t="shared" ref="K3:K22" si="1">J3/F3/22</f>
        <v>1.35975E-2</v>
      </c>
    </row>
    <row r="4" spans="1:13" x14ac:dyDescent="0.25">
      <c r="A4" s="207" t="s">
        <v>18</v>
      </c>
      <c r="B4" s="208">
        <v>4.8499999999999996</v>
      </c>
      <c r="C4" s="209">
        <v>3.84</v>
      </c>
      <c r="D4" s="6">
        <f t="shared" ref="D4" si="2">B4*C4</f>
        <v>18.623999999999999</v>
      </c>
      <c r="E4" s="304"/>
      <c r="F4" s="37">
        <v>800</v>
      </c>
      <c r="G4" s="37" t="s">
        <v>13</v>
      </c>
      <c r="H4" s="48">
        <v>1</v>
      </c>
      <c r="I4" s="155">
        <v>22</v>
      </c>
      <c r="J4" s="11">
        <f>D4*I4</f>
        <v>409.72799999999995</v>
      </c>
      <c r="K4" s="180">
        <f t="shared" si="1"/>
        <v>2.3279999999999999E-2</v>
      </c>
    </row>
    <row r="5" spans="1:13" x14ac:dyDescent="0.25">
      <c r="A5" s="207" t="s">
        <v>19</v>
      </c>
      <c r="B5" s="208">
        <v>4.8499999999999996</v>
      </c>
      <c r="C5" s="209">
        <v>3.25</v>
      </c>
      <c r="D5" s="7">
        <f>B5*C5</f>
        <v>15.762499999999999</v>
      </c>
      <c r="E5" s="304"/>
      <c r="F5" s="37">
        <v>800</v>
      </c>
      <c r="G5" s="37" t="s">
        <v>13</v>
      </c>
      <c r="H5" s="37">
        <v>1</v>
      </c>
      <c r="I5" s="155">
        <v>22</v>
      </c>
      <c r="J5" s="11">
        <f>D5*I5</f>
        <v>346.77499999999998</v>
      </c>
      <c r="K5" s="180">
        <f>J5/F5/22</f>
        <v>1.9703124999999998E-2</v>
      </c>
    </row>
    <row r="6" spans="1:13" x14ac:dyDescent="0.25">
      <c r="A6" s="207" t="s">
        <v>19</v>
      </c>
      <c r="B6" s="208">
        <v>4.8499999999999996</v>
      </c>
      <c r="C6" s="209">
        <v>4.6900000000000004</v>
      </c>
      <c r="D6" s="7">
        <f t="shared" ref="D6:D22" si="3">B6*C6</f>
        <v>22.746500000000001</v>
      </c>
      <c r="E6" s="304"/>
      <c r="F6" s="37">
        <v>800</v>
      </c>
      <c r="G6" s="37" t="s">
        <v>13</v>
      </c>
      <c r="H6" s="37">
        <v>1</v>
      </c>
      <c r="I6" s="155">
        <v>22</v>
      </c>
      <c r="J6" s="11">
        <f t="shared" ref="J6:J22" si="4">D6*I6</f>
        <v>500.423</v>
      </c>
      <c r="K6" s="180">
        <f t="shared" si="1"/>
        <v>2.8433125E-2</v>
      </c>
    </row>
    <row r="7" spans="1:13" x14ac:dyDescent="0.25">
      <c r="A7" s="207" t="s">
        <v>20</v>
      </c>
      <c r="B7" s="208">
        <v>3.8</v>
      </c>
      <c r="C7" s="209">
        <v>3</v>
      </c>
      <c r="D7" s="7">
        <f t="shared" si="3"/>
        <v>11.399999999999999</v>
      </c>
      <c r="E7" s="304"/>
      <c r="F7" s="37">
        <v>800</v>
      </c>
      <c r="G7" s="37" t="s">
        <v>13</v>
      </c>
      <c r="H7" s="37">
        <v>1</v>
      </c>
      <c r="I7" s="155">
        <v>22</v>
      </c>
      <c r="J7" s="11">
        <f t="shared" si="4"/>
        <v>250.79999999999995</v>
      </c>
      <c r="K7" s="180">
        <f t="shared" si="1"/>
        <v>1.4249999999999997E-2</v>
      </c>
    </row>
    <row r="8" spans="1:13" ht="30" x14ac:dyDescent="0.25">
      <c r="A8" s="207" t="s">
        <v>21</v>
      </c>
      <c r="B8" s="208">
        <v>0.95</v>
      </c>
      <c r="C8" s="333">
        <v>3</v>
      </c>
      <c r="D8" s="7">
        <f t="shared" si="3"/>
        <v>2.8499999999999996</v>
      </c>
      <c r="E8" s="304"/>
      <c r="F8" s="37">
        <v>800</v>
      </c>
      <c r="G8" s="37" t="s">
        <v>13</v>
      </c>
      <c r="H8" s="37">
        <v>1</v>
      </c>
      <c r="I8" s="155">
        <v>22</v>
      </c>
      <c r="J8" s="11">
        <f t="shared" si="4"/>
        <v>62.699999999999989</v>
      </c>
      <c r="K8" s="180">
        <f t="shared" si="1"/>
        <v>3.5624999999999993E-3</v>
      </c>
    </row>
    <row r="9" spans="1:13" x14ac:dyDescent="0.25">
      <c r="A9" s="35" t="s">
        <v>23</v>
      </c>
      <c r="B9" s="36">
        <v>4.1900000000000004</v>
      </c>
      <c r="C9" s="130">
        <v>5.25</v>
      </c>
      <c r="D9" s="7">
        <f t="shared" si="3"/>
        <v>21.997500000000002</v>
      </c>
      <c r="E9" s="304"/>
      <c r="F9" s="37">
        <v>800</v>
      </c>
      <c r="G9" s="37" t="s">
        <v>13</v>
      </c>
      <c r="H9" s="37">
        <v>1</v>
      </c>
      <c r="I9" s="155">
        <v>22</v>
      </c>
      <c r="J9" s="11">
        <f t="shared" si="4"/>
        <v>483.94500000000005</v>
      </c>
      <c r="K9" s="180">
        <f t="shared" si="1"/>
        <v>2.7496875E-2</v>
      </c>
    </row>
    <row r="10" spans="1:13" x14ac:dyDescent="0.25">
      <c r="A10" s="35" t="s">
        <v>24</v>
      </c>
      <c r="B10" s="36">
        <v>4.38</v>
      </c>
      <c r="C10" s="130">
        <v>9.9499999999999993</v>
      </c>
      <c r="D10" s="7">
        <f t="shared" si="3"/>
        <v>43.580999999999996</v>
      </c>
      <c r="E10" s="304"/>
      <c r="F10" s="37">
        <v>800</v>
      </c>
      <c r="G10" s="37" t="s">
        <v>13</v>
      </c>
      <c r="H10" s="37">
        <v>1</v>
      </c>
      <c r="I10" s="155">
        <v>22</v>
      </c>
      <c r="J10" s="11">
        <f t="shared" si="4"/>
        <v>958.78199999999993</v>
      </c>
      <c r="K10" s="180">
        <f t="shared" si="1"/>
        <v>5.4476249999999997E-2</v>
      </c>
    </row>
    <row r="11" spans="1:13" x14ac:dyDescent="0.25">
      <c r="A11" s="35" t="s">
        <v>25</v>
      </c>
      <c r="B11" s="36">
        <v>4.08</v>
      </c>
      <c r="C11" s="130">
        <v>5.3</v>
      </c>
      <c r="D11" s="7">
        <f t="shared" si="3"/>
        <v>21.623999999999999</v>
      </c>
      <c r="E11" s="304"/>
      <c r="F11" s="37">
        <v>800</v>
      </c>
      <c r="G11" s="37" t="s">
        <v>13</v>
      </c>
      <c r="H11" s="37">
        <v>1</v>
      </c>
      <c r="I11" s="155">
        <v>22</v>
      </c>
      <c r="J11" s="11">
        <f t="shared" si="4"/>
        <v>475.72799999999995</v>
      </c>
      <c r="K11" s="180">
        <f t="shared" si="1"/>
        <v>2.7029999999999998E-2</v>
      </c>
    </row>
    <row r="12" spans="1:13" x14ac:dyDescent="0.25">
      <c r="A12" s="35" t="s">
        <v>26</v>
      </c>
      <c r="B12" s="36">
        <v>10.35</v>
      </c>
      <c r="C12" s="130">
        <v>2.75</v>
      </c>
      <c r="D12" s="7">
        <f t="shared" si="3"/>
        <v>28.462499999999999</v>
      </c>
      <c r="E12" s="304"/>
      <c r="F12" s="37">
        <v>800</v>
      </c>
      <c r="G12" s="37" t="s">
        <v>13</v>
      </c>
      <c r="H12" s="37">
        <v>1</v>
      </c>
      <c r="I12" s="155">
        <v>22</v>
      </c>
      <c r="J12" s="11">
        <f t="shared" si="4"/>
        <v>626.17499999999995</v>
      </c>
      <c r="K12" s="180">
        <f t="shared" si="1"/>
        <v>3.5578124999999995E-2</v>
      </c>
    </row>
    <row r="13" spans="1:13" x14ac:dyDescent="0.25">
      <c r="A13" s="35" t="s">
        <v>27</v>
      </c>
      <c r="B13" s="36">
        <v>4.1399999999999997</v>
      </c>
      <c r="C13" s="130">
        <v>5.86</v>
      </c>
      <c r="D13" s="7">
        <f t="shared" si="3"/>
        <v>24.260400000000001</v>
      </c>
      <c r="E13" s="304"/>
      <c r="F13" s="37">
        <v>800</v>
      </c>
      <c r="G13" s="37" t="s">
        <v>13</v>
      </c>
      <c r="H13" s="37">
        <v>1</v>
      </c>
      <c r="I13" s="155">
        <v>22</v>
      </c>
      <c r="J13" s="11">
        <f t="shared" si="4"/>
        <v>533.72879999999998</v>
      </c>
      <c r="K13" s="180">
        <f t="shared" si="1"/>
        <v>3.0325500000000002E-2</v>
      </c>
    </row>
    <row r="14" spans="1:13" x14ac:dyDescent="0.25">
      <c r="A14" s="35" t="s">
        <v>28</v>
      </c>
      <c r="B14" s="36">
        <v>4.03</v>
      </c>
      <c r="C14" s="130">
        <v>5.92</v>
      </c>
      <c r="D14" s="7">
        <f t="shared" si="3"/>
        <v>23.857600000000001</v>
      </c>
      <c r="E14" s="304"/>
      <c r="F14" s="37">
        <v>800</v>
      </c>
      <c r="G14" s="37" t="s">
        <v>13</v>
      </c>
      <c r="H14" s="37">
        <v>1</v>
      </c>
      <c r="I14" s="155">
        <v>22</v>
      </c>
      <c r="J14" s="11">
        <f t="shared" si="4"/>
        <v>524.86720000000003</v>
      </c>
      <c r="K14" s="180">
        <f t="shared" si="1"/>
        <v>2.9822000000000001E-2</v>
      </c>
    </row>
    <row r="15" spans="1:13" x14ac:dyDescent="0.25">
      <c r="A15" s="35" t="s">
        <v>29</v>
      </c>
      <c r="B15" s="36">
        <v>4.38</v>
      </c>
      <c r="C15" s="130">
        <v>1.2</v>
      </c>
      <c r="D15" s="7">
        <f t="shared" si="3"/>
        <v>5.2559999999999993</v>
      </c>
      <c r="E15" s="304"/>
      <c r="F15" s="37">
        <v>800</v>
      </c>
      <c r="G15" s="37" t="s">
        <v>13</v>
      </c>
      <c r="H15" s="37">
        <v>1</v>
      </c>
      <c r="I15" s="155">
        <v>22</v>
      </c>
      <c r="J15" s="11">
        <f t="shared" si="4"/>
        <v>115.63199999999999</v>
      </c>
      <c r="K15" s="180">
        <f t="shared" si="1"/>
        <v>6.5700000000000003E-3</v>
      </c>
    </row>
    <row r="16" spans="1:13" x14ac:dyDescent="0.25">
      <c r="A16" s="35" t="s">
        <v>32</v>
      </c>
      <c r="B16" s="36">
        <v>2.23</v>
      </c>
      <c r="C16" s="130">
        <v>6.13</v>
      </c>
      <c r="D16" s="7">
        <f t="shared" si="3"/>
        <v>13.6699</v>
      </c>
      <c r="E16" s="304"/>
      <c r="F16" s="37">
        <v>800</v>
      </c>
      <c r="G16" s="37" t="s">
        <v>13</v>
      </c>
      <c r="H16" s="37">
        <v>1</v>
      </c>
      <c r="I16" s="155">
        <v>22</v>
      </c>
      <c r="J16" s="11">
        <f t="shared" si="4"/>
        <v>300.73779999999999</v>
      </c>
      <c r="K16" s="180">
        <f t="shared" si="1"/>
        <v>1.7087375000000002E-2</v>
      </c>
    </row>
    <row r="17" spans="1:13" x14ac:dyDescent="0.25">
      <c r="A17" s="35" t="s">
        <v>33</v>
      </c>
      <c r="B17" s="36">
        <v>4.8499999999999996</v>
      </c>
      <c r="C17" s="130">
        <v>4.3600000000000003</v>
      </c>
      <c r="D17" s="7">
        <f t="shared" si="3"/>
        <v>21.146000000000001</v>
      </c>
      <c r="E17" s="304"/>
      <c r="F17" s="37">
        <v>800</v>
      </c>
      <c r="G17" s="37" t="s">
        <v>13</v>
      </c>
      <c r="H17" s="37">
        <v>1</v>
      </c>
      <c r="I17" s="155">
        <v>22</v>
      </c>
      <c r="J17" s="11">
        <f t="shared" si="4"/>
        <v>465.21199999999999</v>
      </c>
      <c r="K17" s="180">
        <f t="shared" si="1"/>
        <v>2.6432500000000001E-2</v>
      </c>
    </row>
    <row r="18" spans="1:13" x14ac:dyDescent="0.25">
      <c r="A18" s="35" t="s">
        <v>34</v>
      </c>
      <c r="B18" s="36">
        <v>3.8</v>
      </c>
      <c r="C18" s="130">
        <v>4.66</v>
      </c>
      <c r="D18" s="7">
        <f t="shared" si="3"/>
        <v>17.707999999999998</v>
      </c>
      <c r="E18" s="304"/>
      <c r="F18" s="37">
        <v>800</v>
      </c>
      <c r="G18" s="37" t="s">
        <v>13</v>
      </c>
      <c r="H18" s="37">
        <v>1</v>
      </c>
      <c r="I18" s="155">
        <v>22</v>
      </c>
      <c r="J18" s="11">
        <f t="shared" si="4"/>
        <v>389.57599999999996</v>
      </c>
      <c r="K18" s="180">
        <f t="shared" si="1"/>
        <v>2.2134999999999998E-2</v>
      </c>
    </row>
    <row r="19" spans="1:13" x14ac:dyDescent="0.25">
      <c r="A19" s="35" t="s">
        <v>35</v>
      </c>
      <c r="B19" s="36">
        <v>0.95</v>
      </c>
      <c r="C19" s="130">
        <v>4.66</v>
      </c>
      <c r="D19" s="7">
        <f t="shared" si="3"/>
        <v>4.4269999999999996</v>
      </c>
      <c r="E19" s="304"/>
      <c r="F19" s="37">
        <v>800</v>
      </c>
      <c r="G19" s="37" t="s">
        <v>13</v>
      </c>
      <c r="H19" s="37">
        <v>1</v>
      </c>
      <c r="I19" s="155">
        <v>22</v>
      </c>
      <c r="J19" s="11">
        <f t="shared" si="4"/>
        <v>97.393999999999991</v>
      </c>
      <c r="K19" s="180">
        <f t="shared" si="1"/>
        <v>5.5337499999999996E-3</v>
      </c>
    </row>
    <row r="20" spans="1:13" x14ac:dyDescent="0.25">
      <c r="A20" s="35" t="s">
        <v>36</v>
      </c>
      <c r="B20" s="36">
        <v>4.8499999999999996</v>
      </c>
      <c r="C20" s="130">
        <v>4.8856000000000002</v>
      </c>
      <c r="D20" s="7">
        <f t="shared" si="3"/>
        <v>23.695159999999998</v>
      </c>
      <c r="E20" s="304"/>
      <c r="F20" s="37">
        <v>800</v>
      </c>
      <c r="G20" s="37" t="s">
        <v>13</v>
      </c>
      <c r="H20" s="37">
        <v>1</v>
      </c>
      <c r="I20" s="155">
        <v>22</v>
      </c>
      <c r="J20" s="11">
        <f t="shared" si="4"/>
        <v>521.29351999999994</v>
      </c>
      <c r="K20" s="180">
        <f t="shared" si="1"/>
        <v>2.9618949999999998E-2</v>
      </c>
    </row>
    <row r="21" spans="1:13" x14ac:dyDescent="0.25">
      <c r="A21" s="233" t="s">
        <v>123</v>
      </c>
      <c r="B21" s="36">
        <v>4.8499999999999996</v>
      </c>
      <c r="C21" s="130">
        <v>2</v>
      </c>
      <c r="D21" s="7">
        <f t="shared" si="3"/>
        <v>9.6999999999999993</v>
      </c>
      <c r="E21" s="305"/>
      <c r="F21" s="237">
        <v>800</v>
      </c>
      <c r="G21" s="237" t="s">
        <v>13</v>
      </c>
      <c r="H21" s="237">
        <v>1</v>
      </c>
      <c r="I21" s="238">
        <v>22</v>
      </c>
      <c r="J21" s="11">
        <f t="shared" si="4"/>
        <v>213.39999999999998</v>
      </c>
      <c r="K21" s="180">
        <f t="shared" si="1"/>
        <v>1.2124999999999999E-2</v>
      </c>
    </row>
    <row r="22" spans="1:13" ht="15.75" thickBot="1" x14ac:dyDescent="0.3">
      <c r="A22" s="233" t="s">
        <v>37</v>
      </c>
      <c r="B22" s="234">
        <v>1.2</v>
      </c>
      <c r="C22" s="235">
        <v>8.43</v>
      </c>
      <c r="D22" s="236">
        <f t="shared" si="3"/>
        <v>10.116</v>
      </c>
      <c r="E22" s="305"/>
      <c r="F22" s="237">
        <v>800</v>
      </c>
      <c r="G22" s="237" t="s">
        <v>13</v>
      </c>
      <c r="H22" s="237">
        <v>1</v>
      </c>
      <c r="I22" s="238">
        <v>22</v>
      </c>
      <c r="J22" s="239">
        <f t="shared" si="4"/>
        <v>222.55199999999999</v>
      </c>
      <c r="K22" s="240">
        <f t="shared" si="1"/>
        <v>1.2645E-2</v>
      </c>
    </row>
    <row r="23" spans="1:13" x14ac:dyDescent="0.25">
      <c r="A23" s="213"/>
      <c r="B23" s="214"/>
      <c r="C23" s="215"/>
      <c r="D23" s="216">
        <f>B23*C23</f>
        <v>0</v>
      </c>
      <c r="E23" s="323" t="s">
        <v>38</v>
      </c>
      <c r="F23" s="217">
        <v>360</v>
      </c>
      <c r="G23" s="217"/>
      <c r="H23" s="218"/>
      <c r="I23" s="219"/>
      <c r="J23" s="220">
        <f>D23*I23</f>
        <v>0</v>
      </c>
      <c r="K23" s="221">
        <f>J23/F23/22</f>
        <v>0</v>
      </c>
      <c r="M23" s="29"/>
    </row>
    <row r="24" spans="1:13" x14ac:dyDescent="0.25">
      <c r="A24" s="222"/>
      <c r="B24" s="56"/>
      <c r="C24" s="133"/>
      <c r="D24" s="6">
        <f>B24*C24</f>
        <v>0</v>
      </c>
      <c r="E24" s="314"/>
      <c r="F24" s="57">
        <v>360</v>
      </c>
      <c r="G24" s="57"/>
      <c r="H24" s="58"/>
      <c r="I24" s="158"/>
      <c r="J24" s="11">
        <f t="shared" ref="J24:J26" si="5">D24*I24</f>
        <v>0</v>
      </c>
      <c r="K24" s="223">
        <f t="shared" ref="K24:K28" si="6">J24/F24/22</f>
        <v>0</v>
      </c>
    </row>
    <row r="25" spans="1:13" x14ac:dyDescent="0.25">
      <c r="A25" s="222"/>
      <c r="B25" s="56"/>
      <c r="C25" s="133"/>
      <c r="D25" s="6">
        <f t="shared" ref="D25:D28" si="7">B25*C25</f>
        <v>0</v>
      </c>
      <c r="E25" s="314"/>
      <c r="F25" s="57">
        <v>360</v>
      </c>
      <c r="G25" s="57"/>
      <c r="H25" s="58"/>
      <c r="I25" s="158"/>
      <c r="J25" s="11">
        <f t="shared" si="5"/>
        <v>0</v>
      </c>
      <c r="K25" s="223">
        <f t="shared" si="6"/>
        <v>0</v>
      </c>
    </row>
    <row r="26" spans="1:13" x14ac:dyDescent="0.25">
      <c r="A26" s="222"/>
      <c r="B26" s="56"/>
      <c r="C26" s="133"/>
      <c r="D26" s="6">
        <f t="shared" si="7"/>
        <v>0</v>
      </c>
      <c r="E26" s="314"/>
      <c r="F26" s="57">
        <v>360</v>
      </c>
      <c r="G26" s="57"/>
      <c r="H26" s="58"/>
      <c r="I26" s="158"/>
      <c r="J26" s="11">
        <f t="shared" si="5"/>
        <v>0</v>
      </c>
      <c r="K26" s="223">
        <f t="shared" si="6"/>
        <v>0</v>
      </c>
    </row>
    <row r="27" spans="1:13" x14ac:dyDescent="0.25">
      <c r="A27" s="222"/>
      <c r="B27" s="56"/>
      <c r="C27" s="133"/>
      <c r="D27" s="6">
        <f t="shared" si="7"/>
        <v>0</v>
      </c>
      <c r="E27" s="314"/>
      <c r="F27" s="57">
        <v>360</v>
      </c>
      <c r="G27" s="57"/>
      <c r="H27" s="58"/>
      <c r="I27" s="158"/>
      <c r="J27" s="11">
        <f>D27*I27</f>
        <v>0</v>
      </c>
      <c r="K27" s="223">
        <f t="shared" si="6"/>
        <v>0</v>
      </c>
    </row>
    <row r="28" spans="1:13" x14ac:dyDescent="0.25">
      <c r="A28" s="224"/>
      <c r="B28" s="225"/>
      <c r="C28" s="226"/>
      <c r="D28" s="227">
        <f t="shared" si="7"/>
        <v>0</v>
      </c>
      <c r="E28" s="324"/>
      <c r="F28" s="228">
        <v>360</v>
      </c>
      <c r="G28" s="228"/>
      <c r="H28" s="229"/>
      <c r="I28" s="230"/>
      <c r="J28" s="231">
        <f>D28*I28</f>
        <v>0</v>
      </c>
      <c r="K28" s="232">
        <f t="shared" si="6"/>
        <v>0</v>
      </c>
    </row>
    <row r="29" spans="1:13" x14ac:dyDescent="0.25">
      <c r="A29" s="241"/>
      <c r="B29" s="242"/>
      <c r="C29" s="243"/>
      <c r="D29" s="244">
        <f>B29*C29</f>
        <v>0</v>
      </c>
      <c r="E29" s="322" t="s">
        <v>39</v>
      </c>
      <c r="F29" s="245">
        <v>1500</v>
      </c>
      <c r="G29" s="245"/>
      <c r="H29" s="245"/>
      <c r="I29" s="246"/>
      <c r="J29" s="28">
        <f>D29*I29</f>
        <v>0</v>
      </c>
      <c r="K29" s="247">
        <f>J29/F29/22</f>
        <v>0</v>
      </c>
    </row>
    <row r="30" spans="1:13" x14ac:dyDescent="0.25">
      <c r="A30" s="63"/>
      <c r="B30" s="64"/>
      <c r="C30" s="136"/>
      <c r="D30" s="7">
        <f t="shared" ref="D30:D34" si="8">B30*C30</f>
        <v>0</v>
      </c>
      <c r="E30" s="317"/>
      <c r="F30" s="65">
        <v>1500</v>
      </c>
      <c r="G30" s="65"/>
      <c r="H30" s="65"/>
      <c r="I30" s="161"/>
      <c r="J30" s="11">
        <f>D30*I30</f>
        <v>0</v>
      </c>
      <c r="K30" s="186">
        <f t="shared" ref="K30:K34" si="9">J30/F30/22</f>
        <v>0</v>
      </c>
    </row>
    <row r="31" spans="1:13" x14ac:dyDescent="0.25">
      <c r="A31" s="63"/>
      <c r="B31" s="64"/>
      <c r="C31" s="136"/>
      <c r="D31" s="7">
        <f t="shared" si="8"/>
        <v>0</v>
      </c>
      <c r="E31" s="317"/>
      <c r="F31" s="65">
        <v>1500</v>
      </c>
      <c r="G31" s="65"/>
      <c r="H31" s="65"/>
      <c r="I31" s="161"/>
      <c r="J31" s="11">
        <f t="shared" ref="J31:J34" si="10">D31*I31</f>
        <v>0</v>
      </c>
      <c r="K31" s="186">
        <f t="shared" si="9"/>
        <v>0</v>
      </c>
    </row>
    <row r="32" spans="1:13" x14ac:dyDescent="0.25">
      <c r="A32" s="63"/>
      <c r="B32" s="64"/>
      <c r="C32" s="136"/>
      <c r="D32" s="7">
        <f t="shared" si="8"/>
        <v>0</v>
      </c>
      <c r="E32" s="317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x14ac:dyDescent="0.25">
      <c r="A33" s="63"/>
      <c r="B33" s="64"/>
      <c r="C33" s="136"/>
      <c r="D33" s="7">
        <f t="shared" si="8"/>
        <v>0</v>
      </c>
      <c r="E33" s="317"/>
      <c r="F33" s="65">
        <v>1500</v>
      </c>
      <c r="G33" s="65"/>
      <c r="H33" s="65"/>
      <c r="I33" s="161"/>
      <c r="J33" s="11">
        <f t="shared" si="10"/>
        <v>0</v>
      </c>
      <c r="K33" s="186">
        <f t="shared" si="9"/>
        <v>0</v>
      </c>
    </row>
    <row r="34" spans="1:11" ht="15.75" thickBot="1" x14ac:dyDescent="0.3">
      <c r="A34" s="66"/>
      <c r="B34" s="67"/>
      <c r="C34" s="137"/>
      <c r="D34" s="151">
        <f t="shared" si="8"/>
        <v>0</v>
      </c>
      <c r="E34" s="318"/>
      <c r="F34" s="68">
        <v>1500</v>
      </c>
      <c r="G34" s="68"/>
      <c r="H34" s="68"/>
      <c r="I34" s="162"/>
      <c r="J34" s="177">
        <f t="shared" si="10"/>
        <v>0</v>
      </c>
      <c r="K34" s="187">
        <f t="shared" si="9"/>
        <v>0</v>
      </c>
    </row>
    <row r="35" spans="1:11" x14ac:dyDescent="0.25">
      <c r="A35" s="90"/>
      <c r="B35" s="91"/>
      <c r="C35" s="138"/>
      <c r="D35" s="152">
        <f>B35*C35</f>
        <v>0</v>
      </c>
      <c r="E35" s="319" t="s">
        <v>40</v>
      </c>
      <c r="F35" s="92">
        <v>1200</v>
      </c>
      <c r="G35" s="92"/>
      <c r="H35" s="92"/>
      <c r="I35" s="163"/>
      <c r="J35" s="176">
        <f>D35*I35</f>
        <v>0</v>
      </c>
      <c r="K35" s="188">
        <f>J35/F35/22</f>
        <v>0</v>
      </c>
    </row>
    <row r="36" spans="1:11" x14ac:dyDescent="0.25">
      <c r="A36" s="69"/>
      <c r="B36" s="70"/>
      <c r="C36" s="139"/>
      <c r="D36" s="7">
        <f t="shared" ref="D36:D40" si="11">B36*C36</f>
        <v>0</v>
      </c>
      <c r="E36" s="320"/>
      <c r="F36" s="71">
        <v>1200</v>
      </c>
      <c r="G36" s="71"/>
      <c r="H36" s="71"/>
      <c r="I36" s="164"/>
      <c r="J36" s="11">
        <f t="shared" ref="J36:J40" si="12">D36*I36</f>
        <v>0</v>
      </c>
      <c r="K36" s="189">
        <f t="shared" ref="K36:K40" si="13">J36/F36/22</f>
        <v>0</v>
      </c>
    </row>
    <row r="37" spans="1:11" x14ac:dyDescent="0.25">
      <c r="A37" s="69"/>
      <c r="B37" s="70"/>
      <c r="C37" s="139"/>
      <c r="D37" s="7">
        <f t="shared" si="11"/>
        <v>0</v>
      </c>
      <c r="E37" s="320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25">
      <c r="A38" s="69"/>
      <c r="B38" s="70"/>
      <c r="C38" s="139"/>
      <c r="D38" s="7">
        <f t="shared" si="11"/>
        <v>0</v>
      </c>
      <c r="E38" s="320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x14ac:dyDescent="0.25">
      <c r="A39" s="69"/>
      <c r="B39" s="70"/>
      <c r="C39" s="139"/>
      <c r="D39" s="7">
        <f t="shared" si="11"/>
        <v>0</v>
      </c>
      <c r="E39" s="320"/>
      <c r="F39" s="71">
        <v>1200</v>
      </c>
      <c r="G39" s="71"/>
      <c r="H39" s="71"/>
      <c r="I39" s="164"/>
      <c r="J39" s="11">
        <f t="shared" si="12"/>
        <v>0</v>
      </c>
      <c r="K39" s="189">
        <f t="shared" si="13"/>
        <v>0</v>
      </c>
    </row>
    <row r="40" spans="1:11" ht="15.75" thickBot="1" x14ac:dyDescent="0.3">
      <c r="A40" s="72"/>
      <c r="B40" s="73"/>
      <c r="C40" s="140"/>
      <c r="D40" s="151">
        <f t="shared" si="11"/>
        <v>0</v>
      </c>
      <c r="E40" s="321"/>
      <c r="F40" s="74">
        <v>1200</v>
      </c>
      <c r="G40" s="74"/>
      <c r="H40" s="74"/>
      <c r="I40" s="165"/>
      <c r="J40" s="177">
        <f t="shared" si="12"/>
        <v>0</v>
      </c>
      <c r="K40" s="190">
        <f t="shared" si="13"/>
        <v>0</v>
      </c>
    </row>
    <row r="41" spans="1:11" x14ac:dyDescent="0.25">
      <c r="A41" s="210" t="s">
        <v>41</v>
      </c>
      <c r="B41" s="211">
        <v>6.13</v>
      </c>
      <c r="C41" s="212">
        <v>9.76</v>
      </c>
      <c r="D41" s="152">
        <f>B41*C41</f>
        <v>59.828800000000001</v>
      </c>
      <c r="E41" s="325" t="s">
        <v>42</v>
      </c>
      <c r="F41" s="95">
        <v>1000</v>
      </c>
      <c r="G41" s="95" t="s">
        <v>13</v>
      </c>
      <c r="H41" s="95">
        <v>1</v>
      </c>
      <c r="I41" s="166">
        <v>22</v>
      </c>
      <c r="J41" s="176">
        <f>D41*I41</f>
        <v>1316.2336</v>
      </c>
      <c r="K41" s="191">
        <f>J41/F41/22</f>
        <v>5.9828800000000008E-2</v>
      </c>
    </row>
    <row r="42" spans="1:11" x14ac:dyDescent="0.25">
      <c r="A42" s="75"/>
      <c r="B42" s="76"/>
      <c r="C42" s="142"/>
      <c r="D42" s="7">
        <f t="shared" ref="D42:D52" si="14">B42*C42</f>
        <v>0</v>
      </c>
      <c r="E42" s="326"/>
      <c r="F42" s="77">
        <v>1000</v>
      </c>
      <c r="G42" s="77"/>
      <c r="H42" s="77"/>
      <c r="I42" s="167"/>
      <c r="J42" s="11">
        <f t="shared" ref="J42:J52" si="15">D42*I42</f>
        <v>0</v>
      </c>
      <c r="K42" s="192">
        <f t="shared" ref="K42:K52" si="16">J42/F42/22</f>
        <v>0</v>
      </c>
    </row>
    <row r="43" spans="1:11" x14ac:dyDescent="0.25">
      <c r="A43" s="75"/>
      <c r="B43" s="76"/>
      <c r="C43" s="142"/>
      <c r="D43" s="7">
        <f t="shared" si="14"/>
        <v>0</v>
      </c>
      <c r="E43" s="326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25">
      <c r="A44" s="75"/>
      <c r="B44" s="76"/>
      <c r="C44" s="142"/>
      <c r="D44" s="7">
        <f t="shared" si="14"/>
        <v>0</v>
      </c>
      <c r="E44" s="326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25">
      <c r="A45" s="75"/>
      <c r="B45" s="76"/>
      <c r="C45" s="142"/>
      <c r="D45" s="7">
        <f t="shared" si="14"/>
        <v>0</v>
      </c>
      <c r="E45" s="326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25">
      <c r="A46" s="75"/>
      <c r="B46" s="76"/>
      <c r="C46" s="142"/>
      <c r="D46" s="7">
        <f t="shared" si="14"/>
        <v>0</v>
      </c>
      <c r="E46" s="326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25">
      <c r="A47" s="75"/>
      <c r="B47" s="76"/>
      <c r="C47" s="142"/>
      <c r="D47" s="7">
        <f t="shared" si="14"/>
        <v>0</v>
      </c>
      <c r="E47" s="326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25">
      <c r="A48" s="75"/>
      <c r="B48" s="76"/>
      <c r="C48" s="142"/>
      <c r="D48" s="7">
        <f t="shared" si="14"/>
        <v>0</v>
      </c>
      <c r="E48" s="326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1" x14ac:dyDescent="0.25">
      <c r="A49" s="75"/>
      <c r="B49" s="76"/>
      <c r="C49" s="142"/>
      <c r="D49" s="7">
        <f t="shared" si="14"/>
        <v>0</v>
      </c>
      <c r="E49" s="326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1" x14ac:dyDescent="0.25">
      <c r="A50" s="75"/>
      <c r="B50" s="76"/>
      <c r="C50" s="142"/>
      <c r="D50" s="7">
        <f t="shared" si="14"/>
        <v>0</v>
      </c>
      <c r="E50" s="326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1" x14ac:dyDescent="0.25">
      <c r="A51" s="75"/>
      <c r="B51" s="76"/>
      <c r="C51" s="142"/>
      <c r="D51" s="7">
        <f t="shared" si="14"/>
        <v>0</v>
      </c>
      <c r="E51" s="326"/>
      <c r="F51" s="77">
        <v>1000</v>
      </c>
      <c r="G51" s="77"/>
      <c r="H51" s="77"/>
      <c r="I51" s="167"/>
      <c r="J51" s="11">
        <f t="shared" si="15"/>
        <v>0</v>
      </c>
      <c r="K51" s="192">
        <f t="shared" si="16"/>
        <v>0</v>
      </c>
    </row>
    <row r="52" spans="1:11" ht="15.75" thickBot="1" x14ac:dyDescent="0.3">
      <c r="A52" s="78"/>
      <c r="B52" s="79"/>
      <c r="C52" s="143"/>
      <c r="D52" s="151">
        <f t="shared" si="14"/>
        <v>0</v>
      </c>
      <c r="E52" s="327"/>
      <c r="F52" s="80">
        <v>1000</v>
      </c>
      <c r="G52" s="80"/>
      <c r="H52" s="80"/>
      <c r="I52" s="168"/>
      <c r="J52" s="177">
        <f t="shared" si="15"/>
        <v>0</v>
      </c>
      <c r="K52" s="193">
        <f t="shared" si="16"/>
        <v>0</v>
      </c>
    </row>
    <row r="53" spans="1:11" x14ac:dyDescent="0.25">
      <c r="A53" s="248" t="s">
        <v>15</v>
      </c>
      <c r="B53" s="249">
        <v>2</v>
      </c>
      <c r="C53" s="250">
        <v>1.5</v>
      </c>
      <c r="D53" s="152">
        <f>B53*C53</f>
        <v>3</v>
      </c>
      <c r="E53" s="328" t="s">
        <v>43</v>
      </c>
      <c r="F53" s="98">
        <v>200</v>
      </c>
      <c r="G53" s="98" t="s">
        <v>13</v>
      </c>
      <c r="H53" s="98">
        <v>2</v>
      </c>
      <c r="I53" s="169">
        <v>44</v>
      </c>
      <c r="J53" s="176">
        <f>D53*I53</f>
        <v>132</v>
      </c>
      <c r="K53" s="194">
        <f>J53/F53/22</f>
        <v>3.0000000000000002E-2</v>
      </c>
    </row>
    <row r="54" spans="1:11" x14ac:dyDescent="0.25">
      <c r="A54" s="248" t="s">
        <v>16</v>
      </c>
      <c r="B54" s="249">
        <v>2</v>
      </c>
      <c r="C54" s="250">
        <v>1.2</v>
      </c>
      <c r="D54" s="7">
        <f t="shared" ref="D54:D64" si="17">B54*C54</f>
        <v>2.4</v>
      </c>
      <c r="E54" s="329"/>
      <c r="F54" s="83">
        <v>200</v>
      </c>
      <c r="G54" s="83" t="s">
        <v>13</v>
      </c>
      <c r="H54" s="83">
        <v>2</v>
      </c>
      <c r="I54" s="170">
        <v>44</v>
      </c>
      <c r="J54" s="11">
        <f t="shared" ref="J54:J64" si="18">D54*I54</f>
        <v>105.6</v>
      </c>
      <c r="K54" s="195">
        <f t="shared" ref="K54:K64" si="19">J54/F54/22</f>
        <v>2.4E-2</v>
      </c>
    </row>
    <row r="55" spans="1:11" x14ac:dyDescent="0.25">
      <c r="A55" s="248" t="s">
        <v>17</v>
      </c>
      <c r="B55" s="249">
        <v>2</v>
      </c>
      <c r="C55" s="250">
        <v>1.2</v>
      </c>
      <c r="D55" s="7">
        <f t="shared" si="17"/>
        <v>2.4</v>
      </c>
      <c r="E55" s="329"/>
      <c r="F55" s="83">
        <v>200</v>
      </c>
      <c r="G55" s="83" t="s">
        <v>13</v>
      </c>
      <c r="H55" s="83">
        <v>2</v>
      </c>
      <c r="I55" s="170">
        <v>44</v>
      </c>
      <c r="J55" s="11">
        <f t="shared" si="18"/>
        <v>105.6</v>
      </c>
      <c r="K55" s="195">
        <f t="shared" si="19"/>
        <v>2.4E-2</v>
      </c>
    </row>
    <row r="56" spans="1:11" x14ac:dyDescent="0.25">
      <c r="A56" s="248" t="s">
        <v>22</v>
      </c>
      <c r="B56" s="249">
        <v>1.2</v>
      </c>
      <c r="C56" s="250">
        <v>1.83</v>
      </c>
      <c r="D56" s="7">
        <f t="shared" si="17"/>
        <v>2.1960000000000002</v>
      </c>
      <c r="E56" s="329"/>
      <c r="F56" s="83">
        <v>200</v>
      </c>
      <c r="G56" s="83" t="s">
        <v>13</v>
      </c>
      <c r="H56" s="83">
        <v>2</v>
      </c>
      <c r="I56" s="170">
        <v>44</v>
      </c>
      <c r="J56" s="11">
        <f t="shared" si="18"/>
        <v>96.624000000000009</v>
      </c>
      <c r="K56" s="195">
        <f t="shared" si="19"/>
        <v>2.1960000000000004E-2</v>
      </c>
    </row>
    <row r="57" spans="1:11" x14ac:dyDescent="0.25">
      <c r="A57" s="81" t="s">
        <v>30</v>
      </c>
      <c r="B57" s="251">
        <v>2.12</v>
      </c>
      <c r="C57" s="252">
        <v>4.54</v>
      </c>
      <c r="D57" s="7">
        <f t="shared" si="17"/>
        <v>9.6248000000000005</v>
      </c>
      <c r="E57" s="329"/>
      <c r="F57" s="83">
        <v>200</v>
      </c>
      <c r="G57" s="83" t="s">
        <v>13</v>
      </c>
      <c r="H57" s="83">
        <v>2</v>
      </c>
      <c r="I57" s="170">
        <v>44</v>
      </c>
      <c r="J57" s="11">
        <f t="shared" si="18"/>
        <v>423.49120000000005</v>
      </c>
      <c r="K57" s="195">
        <f t="shared" si="19"/>
        <v>9.6248000000000014E-2</v>
      </c>
    </row>
    <row r="58" spans="1:11" x14ac:dyDescent="0.25">
      <c r="A58" s="81" t="s">
        <v>31</v>
      </c>
      <c r="B58" s="253">
        <v>2.12</v>
      </c>
      <c r="C58" s="252">
        <v>4.54</v>
      </c>
      <c r="D58" s="7">
        <f t="shared" si="17"/>
        <v>9.6248000000000005</v>
      </c>
      <c r="E58" s="329"/>
      <c r="F58" s="83">
        <v>200</v>
      </c>
      <c r="G58" s="83" t="s">
        <v>13</v>
      </c>
      <c r="H58" s="83">
        <v>2</v>
      </c>
      <c r="I58" s="170">
        <v>44</v>
      </c>
      <c r="J58" s="11">
        <f t="shared" si="18"/>
        <v>423.49120000000005</v>
      </c>
      <c r="K58" s="195">
        <f t="shared" si="19"/>
        <v>9.6248000000000014E-2</v>
      </c>
    </row>
    <row r="59" spans="1:11" x14ac:dyDescent="0.25">
      <c r="A59" s="81"/>
      <c r="B59" s="82"/>
      <c r="C59" s="145"/>
      <c r="D59" s="7">
        <f t="shared" si="17"/>
        <v>0</v>
      </c>
      <c r="E59" s="329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1" x14ac:dyDescent="0.25">
      <c r="A60" s="81"/>
      <c r="B60" s="82"/>
      <c r="C60" s="145"/>
      <c r="D60" s="7">
        <f t="shared" si="17"/>
        <v>0</v>
      </c>
      <c r="E60" s="329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1" x14ac:dyDescent="0.25">
      <c r="A61" s="81"/>
      <c r="B61" s="82"/>
      <c r="C61" s="145"/>
      <c r="D61" s="7">
        <f t="shared" si="17"/>
        <v>0</v>
      </c>
      <c r="E61" s="329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1" x14ac:dyDescent="0.25">
      <c r="A62" s="81"/>
      <c r="B62" s="82"/>
      <c r="C62" s="145"/>
      <c r="D62" s="7">
        <f t="shared" si="17"/>
        <v>0</v>
      </c>
      <c r="E62" s="329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1" x14ac:dyDescent="0.25">
      <c r="A63" s="81"/>
      <c r="B63" s="82"/>
      <c r="C63" s="145"/>
      <c r="D63" s="7">
        <f t="shared" si="17"/>
        <v>0</v>
      </c>
      <c r="E63" s="329"/>
      <c r="F63" s="83">
        <v>200</v>
      </c>
      <c r="G63" s="83"/>
      <c r="H63" s="83"/>
      <c r="I63" s="170"/>
      <c r="J63" s="11">
        <f t="shared" si="18"/>
        <v>0</v>
      </c>
      <c r="K63" s="195">
        <f t="shared" si="19"/>
        <v>0</v>
      </c>
    </row>
    <row r="64" spans="1:11" ht="15.75" thickBot="1" x14ac:dyDescent="0.3">
      <c r="A64" s="84"/>
      <c r="B64" s="85"/>
      <c r="C64" s="146"/>
      <c r="D64" s="151">
        <f t="shared" si="17"/>
        <v>0</v>
      </c>
      <c r="E64" s="330"/>
      <c r="F64" s="86">
        <v>200</v>
      </c>
      <c r="G64" s="86"/>
      <c r="H64" s="86"/>
      <c r="I64" s="171"/>
      <c r="J64" s="177">
        <f t="shared" si="18"/>
        <v>0</v>
      </c>
      <c r="K64" s="196">
        <f t="shared" si="19"/>
        <v>0</v>
      </c>
    </row>
    <row r="65" spans="1:13" x14ac:dyDescent="0.25">
      <c r="A65" s="32" t="s">
        <v>44</v>
      </c>
      <c r="B65" s="33">
        <v>4.9000000000000004</v>
      </c>
      <c r="C65" s="129">
        <v>12</v>
      </c>
      <c r="D65" s="30">
        <f>B65*C65</f>
        <v>58.800000000000004</v>
      </c>
      <c r="E65" s="303" t="s">
        <v>45</v>
      </c>
      <c r="F65" s="34">
        <v>1800</v>
      </c>
      <c r="G65" s="34" t="s">
        <v>13</v>
      </c>
      <c r="H65" s="49">
        <v>1</v>
      </c>
      <c r="I65" s="154">
        <v>22</v>
      </c>
      <c r="J65" s="176">
        <f>D65*I65</f>
        <v>1293.6000000000001</v>
      </c>
      <c r="K65" s="179">
        <f>J65/F65/22</f>
        <v>3.266666666666667E-2</v>
      </c>
      <c r="M65" s="29"/>
    </row>
    <row r="66" spans="1:13" x14ac:dyDescent="0.25">
      <c r="A66" s="35" t="s">
        <v>119</v>
      </c>
      <c r="B66" s="36">
        <v>2.5</v>
      </c>
      <c r="C66" s="130">
        <v>14.5</v>
      </c>
      <c r="D66" s="6">
        <f>B66*C66</f>
        <v>36.25</v>
      </c>
      <c r="E66" s="304"/>
      <c r="F66" s="37">
        <v>1800</v>
      </c>
      <c r="G66" s="37" t="s">
        <v>13</v>
      </c>
      <c r="H66" s="48">
        <v>1</v>
      </c>
      <c r="I66" s="155">
        <v>22</v>
      </c>
      <c r="J66" s="11">
        <f t="shared" ref="J66:J69" si="20">D66*I66</f>
        <v>797.5</v>
      </c>
      <c r="K66" s="180">
        <f t="shared" ref="K66:K71" si="21">J66/F66/22</f>
        <v>2.0138888888888887E-2</v>
      </c>
    </row>
    <row r="67" spans="1:13" x14ac:dyDescent="0.25">
      <c r="A67" s="35" t="s">
        <v>120</v>
      </c>
      <c r="B67" s="36">
        <v>3.08</v>
      </c>
      <c r="C67" s="130">
        <v>19</v>
      </c>
      <c r="D67" s="6">
        <f>B67*C67</f>
        <v>58.52</v>
      </c>
      <c r="E67" s="304"/>
      <c r="F67" s="37">
        <v>1800</v>
      </c>
      <c r="G67" s="37" t="s">
        <v>13</v>
      </c>
      <c r="H67" s="48">
        <v>1</v>
      </c>
      <c r="I67" s="155">
        <v>22</v>
      </c>
      <c r="J67" s="11">
        <f>D67*I67</f>
        <v>1287.44</v>
      </c>
      <c r="K67" s="180">
        <f t="shared" si="21"/>
        <v>3.2511111111111109E-2</v>
      </c>
    </row>
    <row r="68" spans="1:13" x14ac:dyDescent="0.25">
      <c r="A68" s="35" t="s">
        <v>121</v>
      </c>
      <c r="B68" s="36">
        <v>29.93</v>
      </c>
      <c r="C68" s="130">
        <v>2</v>
      </c>
      <c r="D68" s="6">
        <f t="shared" ref="D68:D71" si="22">B68*C68</f>
        <v>59.86</v>
      </c>
      <c r="E68" s="304"/>
      <c r="F68" s="37">
        <v>1800</v>
      </c>
      <c r="G68" s="37" t="s">
        <v>13</v>
      </c>
      <c r="H68" s="48">
        <v>1</v>
      </c>
      <c r="I68" s="155">
        <v>22</v>
      </c>
      <c r="J68" s="11">
        <f t="shared" si="20"/>
        <v>1316.92</v>
      </c>
      <c r="K68" s="180">
        <f t="shared" si="21"/>
        <v>3.3255555555555559E-2</v>
      </c>
    </row>
    <row r="69" spans="1:13" x14ac:dyDescent="0.25">
      <c r="A69" s="35" t="s">
        <v>122</v>
      </c>
      <c r="B69" s="36">
        <v>19.13</v>
      </c>
      <c r="C69" s="130">
        <v>2</v>
      </c>
      <c r="D69" s="6">
        <f t="shared" si="22"/>
        <v>38.26</v>
      </c>
      <c r="E69" s="304"/>
      <c r="F69" s="37">
        <v>1800</v>
      </c>
      <c r="G69" s="37" t="s">
        <v>13</v>
      </c>
      <c r="H69" s="48">
        <v>1</v>
      </c>
      <c r="I69" s="155">
        <v>22</v>
      </c>
      <c r="J69" s="11">
        <f t="shared" si="20"/>
        <v>841.71999999999991</v>
      </c>
      <c r="K69" s="180">
        <f t="shared" si="21"/>
        <v>2.1255555555555552E-2</v>
      </c>
    </row>
    <row r="70" spans="1:13" x14ac:dyDescent="0.25">
      <c r="A70" s="35"/>
      <c r="B70" s="36"/>
      <c r="C70" s="130"/>
      <c r="D70" s="6">
        <f t="shared" si="22"/>
        <v>0</v>
      </c>
      <c r="E70" s="304"/>
      <c r="F70" s="37">
        <v>1800</v>
      </c>
      <c r="G70" s="37"/>
      <c r="H70" s="48"/>
      <c r="I70" s="155"/>
      <c r="J70" s="11">
        <f>D70*I70</f>
        <v>0</v>
      </c>
      <c r="K70" s="180">
        <f t="shared" si="21"/>
        <v>0</v>
      </c>
    </row>
    <row r="71" spans="1:13" ht="15.75" thickBot="1" x14ac:dyDescent="0.3">
      <c r="A71" s="38"/>
      <c r="B71" s="39"/>
      <c r="C71" s="131"/>
      <c r="D71" s="31">
        <f t="shared" si="22"/>
        <v>0</v>
      </c>
      <c r="E71" s="309"/>
      <c r="F71" s="40">
        <v>1800</v>
      </c>
      <c r="G71" s="40"/>
      <c r="H71" s="50"/>
      <c r="I71" s="156"/>
      <c r="J71" s="177">
        <f>D71*I71</f>
        <v>0</v>
      </c>
      <c r="K71" s="181">
        <f t="shared" si="21"/>
        <v>0</v>
      </c>
    </row>
    <row r="72" spans="1:13" x14ac:dyDescent="0.25">
      <c r="A72" s="99"/>
      <c r="B72" s="100"/>
      <c r="C72" s="147"/>
      <c r="D72" s="30">
        <f>B72*C72</f>
        <v>0</v>
      </c>
      <c r="E72" s="310" t="s">
        <v>46</v>
      </c>
      <c r="F72" s="101">
        <v>6000</v>
      </c>
      <c r="G72" s="101"/>
      <c r="H72" s="102"/>
      <c r="I72" s="172"/>
      <c r="J72" s="176">
        <f>D72*I72</f>
        <v>0</v>
      </c>
      <c r="K72" s="197">
        <f>J72/F72/22</f>
        <v>0</v>
      </c>
      <c r="M72" s="29"/>
    </row>
    <row r="73" spans="1:13" x14ac:dyDescent="0.25">
      <c r="A73" s="103"/>
      <c r="B73" s="104"/>
      <c r="C73" s="148"/>
      <c r="D73" s="6">
        <f>B73*C73</f>
        <v>0</v>
      </c>
      <c r="E73" s="311"/>
      <c r="F73" s="105">
        <v>6000</v>
      </c>
      <c r="G73" s="105"/>
      <c r="H73" s="106"/>
      <c r="I73" s="173"/>
      <c r="J73" s="11">
        <f t="shared" ref="J73:J75" si="23">D73*I73</f>
        <v>0</v>
      </c>
      <c r="K73" s="198">
        <f t="shared" ref="K73:K77" si="24">J73/F73/22</f>
        <v>0</v>
      </c>
    </row>
    <row r="74" spans="1:13" x14ac:dyDescent="0.25">
      <c r="A74" s="103"/>
      <c r="B74" s="104"/>
      <c r="C74" s="148"/>
      <c r="D74" s="6">
        <f t="shared" ref="D74:D77" si="25">B74*C74</f>
        <v>0</v>
      </c>
      <c r="E74" s="311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25">
      <c r="A75" s="103"/>
      <c r="B75" s="104"/>
      <c r="C75" s="148"/>
      <c r="D75" s="6">
        <f t="shared" si="25"/>
        <v>0</v>
      </c>
      <c r="E75" s="311"/>
      <c r="F75" s="105">
        <v>6000</v>
      </c>
      <c r="G75" s="105"/>
      <c r="H75" s="106"/>
      <c r="I75" s="173"/>
      <c r="J75" s="11">
        <f t="shared" si="23"/>
        <v>0</v>
      </c>
      <c r="K75" s="198">
        <f t="shared" si="24"/>
        <v>0</v>
      </c>
    </row>
    <row r="76" spans="1:13" x14ac:dyDescent="0.25">
      <c r="A76" s="103"/>
      <c r="B76" s="104"/>
      <c r="C76" s="148"/>
      <c r="D76" s="6">
        <f t="shared" si="25"/>
        <v>0</v>
      </c>
      <c r="E76" s="311"/>
      <c r="F76" s="105">
        <v>6000</v>
      </c>
      <c r="G76" s="105"/>
      <c r="H76" s="106"/>
      <c r="I76" s="173"/>
      <c r="J76" s="11">
        <f>D76*I76</f>
        <v>0</v>
      </c>
      <c r="K76" s="198">
        <f t="shared" si="24"/>
        <v>0</v>
      </c>
    </row>
    <row r="77" spans="1:13" ht="15.75" thickBot="1" x14ac:dyDescent="0.3">
      <c r="A77" s="107"/>
      <c r="B77" s="108"/>
      <c r="C77" s="149"/>
      <c r="D77" s="31">
        <f t="shared" si="25"/>
        <v>0</v>
      </c>
      <c r="E77" s="312"/>
      <c r="F77" s="109">
        <v>6000</v>
      </c>
      <c r="G77" s="109"/>
      <c r="H77" s="110"/>
      <c r="I77" s="174"/>
      <c r="J77" s="177">
        <f>D77*I77</f>
        <v>0</v>
      </c>
      <c r="K77" s="199">
        <f t="shared" si="24"/>
        <v>0</v>
      </c>
    </row>
    <row r="78" spans="1:13" x14ac:dyDescent="0.25">
      <c r="A78" s="51" t="s">
        <v>124</v>
      </c>
      <c r="B78" s="52">
        <v>25</v>
      </c>
      <c r="C78" s="150">
        <v>6.2</v>
      </c>
      <c r="D78" s="30">
        <f>B78*C78</f>
        <v>155</v>
      </c>
      <c r="E78" s="313" t="s">
        <v>47</v>
      </c>
      <c r="F78" s="53">
        <v>1800</v>
      </c>
      <c r="G78" s="53" t="s">
        <v>89</v>
      </c>
      <c r="H78" s="54">
        <v>1</v>
      </c>
      <c r="I78" s="175">
        <v>4</v>
      </c>
      <c r="J78" s="176">
        <f>D78*I78</f>
        <v>620</v>
      </c>
      <c r="K78" s="200">
        <f>J78/F78/22</f>
        <v>1.5656565656565657E-2</v>
      </c>
      <c r="M78" s="29"/>
    </row>
    <row r="79" spans="1:13" x14ac:dyDescent="0.25">
      <c r="A79" s="55"/>
      <c r="B79" s="56"/>
      <c r="C79" s="133"/>
      <c r="D79" s="6">
        <f>B79*C79</f>
        <v>0</v>
      </c>
      <c r="E79" s="314"/>
      <c r="F79" s="57">
        <v>1800</v>
      </c>
      <c r="G79" s="57"/>
      <c r="H79" s="58"/>
      <c r="I79" s="158"/>
      <c r="J79" s="11">
        <f t="shared" ref="J79:J82" si="26">D79*I79</f>
        <v>0</v>
      </c>
      <c r="K79" s="183">
        <f t="shared" ref="K79:K84" si="27">J79/F79/22</f>
        <v>0</v>
      </c>
    </row>
    <row r="80" spans="1:13" x14ac:dyDescent="0.25">
      <c r="A80" s="55"/>
      <c r="B80" s="56"/>
      <c r="C80" s="133"/>
      <c r="D80" s="6">
        <f>B80*C80</f>
        <v>0</v>
      </c>
      <c r="E80" s="314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25">
      <c r="A81" s="55"/>
      <c r="B81" s="56"/>
      <c r="C81" s="133"/>
      <c r="D81" s="6">
        <f t="shared" ref="D81:D84" si="28">B81*C81</f>
        <v>0</v>
      </c>
      <c r="E81" s="314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25">
      <c r="A82" s="55"/>
      <c r="B82" s="56"/>
      <c r="C82" s="133"/>
      <c r="D82" s="6">
        <f t="shared" si="28"/>
        <v>0</v>
      </c>
      <c r="E82" s="314"/>
      <c r="F82" s="57">
        <v>1800</v>
      </c>
      <c r="G82" s="57"/>
      <c r="H82" s="58"/>
      <c r="I82" s="158"/>
      <c r="J82" s="11">
        <f t="shared" si="26"/>
        <v>0</v>
      </c>
      <c r="K82" s="183">
        <f t="shared" si="27"/>
        <v>0</v>
      </c>
    </row>
    <row r="83" spans="1:11" x14ac:dyDescent="0.25">
      <c r="A83" s="55"/>
      <c r="B83" s="56"/>
      <c r="C83" s="133"/>
      <c r="D83" s="6">
        <f t="shared" si="28"/>
        <v>0</v>
      </c>
      <c r="E83" s="314"/>
      <c r="F83" s="57">
        <v>1800</v>
      </c>
      <c r="G83" s="57"/>
      <c r="H83" s="58"/>
      <c r="I83" s="158"/>
      <c r="J83" s="11">
        <f>D83*I83</f>
        <v>0</v>
      </c>
      <c r="K83" s="183">
        <f t="shared" si="27"/>
        <v>0</v>
      </c>
    </row>
    <row r="84" spans="1:11" ht="15.75" thickBot="1" x14ac:dyDescent="0.3">
      <c r="A84" s="59"/>
      <c r="B84" s="60"/>
      <c r="C84" s="134"/>
      <c r="D84" s="31">
        <f t="shared" si="28"/>
        <v>0</v>
      </c>
      <c r="E84" s="315"/>
      <c r="F84" s="61">
        <v>1800</v>
      </c>
      <c r="G84" s="61"/>
      <c r="H84" s="62"/>
      <c r="I84" s="159"/>
      <c r="J84" s="177">
        <f>D84*I84</f>
        <v>0</v>
      </c>
      <c r="K84" s="184">
        <f t="shared" si="27"/>
        <v>0</v>
      </c>
    </row>
    <row r="85" spans="1:11" x14ac:dyDescent="0.25">
      <c r="A85" s="87"/>
      <c r="B85" s="88"/>
      <c r="C85" s="135"/>
      <c r="D85" s="30">
        <f>B85*C85</f>
        <v>0</v>
      </c>
      <c r="E85" s="316" t="s">
        <v>48</v>
      </c>
      <c r="F85" s="89">
        <v>100000</v>
      </c>
      <c r="G85" s="89"/>
      <c r="H85" s="111"/>
      <c r="I85" s="160"/>
      <c r="J85" s="176">
        <f>D85*I85</f>
        <v>0</v>
      </c>
      <c r="K85" s="185">
        <f>J85/F85/22</f>
        <v>0</v>
      </c>
    </row>
    <row r="86" spans="1:11" x14ac:dyDescent="0.25">
      <c r="A86" s="63"/>
      <c r="B86" s="64"/>
      <c r="C86" s="136"/>
      <c r="D86" s="6">
        <f>B86*C86</f>
        <v>0</v>
      </c>
      <c r="E86" s="317"/>
      <c r="F86" s="65">
        <v>100000</v>
      </c>
      <c r="G86" s="65"/>
      <c r="H86" s="112"/>
      <c r="I86" s="161"/>
      <c r="J86" s="11">
        <f t="shared" ref="J86:J89" si="29">D86*I86</f>
        <v>0</v>
      </c>
      <c r="K86" s="186">
        <f t="shared" ref="K86:K91" si="30">J86/F86/22</f>
        <v>0</v>
      </c>
    </row>
    <row r="87" spans="1:11" x14ac:dyDescent="0.25">
      <c r="A87" s="63"/>
      <c r="B87" s="64"/>
      <c r="C87" s="136"/>
      <c r="D87" s="6">
        <f>B87*C87</f>
        <v>0</v>
      </c>
      <c r="E87" s="317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25">
      <c r="A88" s="63"/>
      <c r="B88" s="64"/>
      <c r="C88" s="136"/>
      <c r="D88" s="6">
        <f t="shared" ref="D88:D91" si="31">B88*C88</f>
        <v>0</v>
      </c>
      <c r="E88" s="317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25">
      <c r="A89" s="63"/>
      <c r="B89" s="64"/>
      <c r="C89" s="136"/>
      <c r="D89" s="6">
        <f t="shared" si="31"/>
        <v>0</v>
      </c>
      <c r="E89" s="317"/>
      <c r="F89" s="65">
        <v>100000</v>
      </c>
      <c r="G89" s="65"/>
      <c r="H89" s="112"/>
      <c r="I89" s="161"/>
      <c r="J89" s="11">
        <f t="shared" si="29"/>
        <v>0</v>
      </c>
      <c r="K89" s="186">
        <f t="shared" si="30"/>
        <v>0</v>
      </c>
    </row>
    <row r="90" spans="1:11" x14ac:dyDescent="0.25">
      <c r="A90" s="63"/>
      <c r="B90" s="64"/>
      <c r="C90" s="136"/>
      <c r="D90" s="6">
        <f t="shared" si="31"/>
        <v>0</v>
      </c>
      <c r="E90" s="317"/>
      <c r="F90" s="65">
        <v>100000</v>
      </c>
      <c r="G90" s="65"/>
      <c r="H90" s="112"/>
      <c r="I90" s="161"/>
      <c r="J90" s="11">
        <f>D90*I90</f>
        <v>0</v>
      </c>
      <c r="K90" s="186">
        <f t="shared" si="30"/>
        <v>0</v>
      </c>
    </row>
    <row r="91" spans="1:11" ht="15.75" thickBot="1" x14ac:dyDescent="0.3">
      <c r="A91" s="66"/>
      <c r="B91" s="67"/>
      <c r="C91" s="137"/>
      <c r="D91" s="31">
        <f t="shared" si="31"/>
        <v>0</v>
      </c>
      <c r="E91" s="318"/>
      <c r="F91" s="68">
        <v>100000</v>
      </c>
      <c r="G91" s="68"/>
      <c r="H91" s="113"/>
      <c r="I91" s="162"/>
      <c r="J91" s="177">
        <f>D91*I91</f>
        <v>0</v>
      </c>
      <c r="K91" s="187">
        <f t="shared" si="30"/>
        <v>0</v>
      </c>
    </row>
    <row r="92" spans="1:11" x14ac:dyDescent="0.25">
      <c r="A92" s="90" t="s">
        <v>125</v>
      </c>
      <c r="B92" s="91">
        <v>1.1499999999999999</v>
      </c>
      <c r="C92" s="256">
        <f>2.5*2</f>
        <v>5</v>
      </c>
      <c r="D92" s="30">
        <f>B92*C92</f>
        <v>5.75</v>
      </c>
      <c r="E92" s="319" t="s">
        <v>49</v>
      </c>
      <c r="F92" s="92">
        <v>130</v>
      </c>
      <c r="G92" s="92" t="s">
        <v>115</v>
      </c>
      <c r="H92" s="114">
        <v>1</v>
      </c>
      <c r="I92" s="163">
        <v>1</v>
      </c>
      <c r="J92" s="176">
        <f>D92*I92</f>
        <v>5.75</v>
      </c>
      <c r="K92" s="188">
        <f>J92/F92/22</f>
        <v>2.0104895104895108E-3</v>
      </c>
    </row>
    <row r="93" spans="1:11" x14ac:dyDescent="0.25">
      <c r="A93" s="69" t="s">
        <v>126</v>
      </c>
      <c r="B93" s="70">
        <v>0.73</v>
      </c>
      <c r="C93" s="257">
        <f>1.8*2</f>
        <v>3.6</v>
      </c>
      <c r="D93" s="6">
        <f>B93*C93</f>
        <v>2.6280000000000001</v>
      </c>
      <c r="E93" s="320"/>
      <c r="F93" s="71">
        <v>130</v>
      </c>
      <c r="G93" s="71" t="s">
        <v>115</v>
      </c>
      <c r="H93" s="115">
        <v>1</v>
      </c>
      <c r="I93" s="164">
        <v>1</v>
      </c>
      <c r="J93" s="11">
        <f t="shared" ref="J93:J94" si="32">D93*I93</f>
        <v>2.6280000000000001</v>
      </c>
      <c r="K93" s="189">
        <f t="shared" ref="K93:K94" si="33">J93/F93/22</f>
        <v>9.1888111888111901E-4</v>
      </c>
    </row>
    <row r="94" spans="1:11" x14ac:dyDescent="0.25">
      <c r="A94" s="69" t="s">
        <v>127</v>
      </c>
      <c r="B94" s="70">
        <v>1.25</v>
      </c>
      <c r="C94" s="257">
        <v>2.57</v>
      </c>
      <c r="D94" s="6">
        <f>B94*C94</f>
        <v>3.2124999999999999</v>
      </c>
      <c r="E94" s="320"/>
      <c r="F94" s="71">
        <v>130</v>
      </c>
      <c r="G94" s="71" t="s">
        <v>115</v>
      </c>
      <c r="H94" s="115">
        <v>1</v>
      </c>
      <c r="I94" s="164">
        <v>1</v>
      </c>
      <c r="J94" s="11">
        <f t="shared" si="32"/>
        <v>3.2124999999999999</v>
      </c>
      <c r="K94" s="189">
        <f t="shared" si="33"/>
        <v>1.1232517482517483E-3</v>
      </c>
    </row>
    <row r="95" spans="1:11" ht="16.5" customHeight="1" x14ac:dyDescent="0.25">
      <c r="A95" s="69" t="s">
        <v>128</v>
      </c>
      <c r="B95" s="70">
        <v>1.1499999999999999</v>
      </c>
      <c r="C95" s="257">
        <v>22.86</v>
      </c>
      <c r="D95" s="6">
        <f t="shared" ref="D95:D106" si="34">B95*C95</f>
        <v>26.288999999999998</v>
      </c>
      <c r="E95" s="320"/>
      <c r="F95" s="71">
        <v>130</v>
      </c>
      <c r="G95" s="71" t="s">
        <v>115</v>
      </c>
      <c r="H95" s="115">
        <v>1</v>
      </c>
      <c r="I95" s="164">
        <v>1</v>
      </c>
      <c r="J95" s="11">
        <f t="shared" ref="J95:J96" si="35">D95*I95</f>
        <v>26.288999999999998</v>
      </c>
      <c r="K95" s="189">
        <f t="shared" ref="K95:K98" si="36">J95/F95/22</f>
        <v>9.1919580419580413E-3</v>
      </c>
    </row>
    <row r="96" spans="1:11" x14ac:dyDescent="0.25">
      <c r="A96" s="69" t="s">
        <v>139</v>
      </c>
      <c r="B96" s="70">
        <v>6.13</v>
      </c>
      <c r="C96" s="257">
        <v>2.4</v>
      </c>
      <c r="D96" s="6">
        <f t="shared" si="34"/>
        <v>14.712</v>
      </c>
      <c r="E96" s="320"/>
      <c r="F96" s="71">
        <v>130</v>
      </c>
      <c r="G96" s="71" t="s">
        <v>115</v>
      </c>
      <c r="H96" s="115">
        <v>1</v>
      </c>
      <c r="I96" s="164">
        <v>1</v>
      </c>
      <c r="J96" s="11">
        <f t="shared" si="35"/>
        <v>14.712</v>
      </c>
      <c r="K96" s="189">
        <f t="shared" si="36"/>
        <v>5.1440559440559443E-3</v>
      </c>
    </row>
    <row r="97" spans="1:11" x14ac:dyDescent="0.25">
      <c r="A97" s="69" t="s">
        <v>140</v>
      </c>
      <c r="B97" s="70">
        <v>6.13</v>
      </c>
      <c r="C97" s="257">
        <v>2.4</v>
      </c>
      <c r="D97" s="6">
        <f t="shared" si="34"/>
        <v>14.712</v>
      </c>
      <c r="E97" s="320"/>
      <c r="F97" s="71">
        <v>130</v>
      </c>
      <c r="G97" s="71" t="s">
        <v>115</v>
      </c>
      <c r="H97" s="115">
        <v>1</v>
      </c>
      <c r="I97" s="164">
        <v>1</v>
      </c>
      <c r="J97" s="11">
        <f>D97*I97</f>
        <v>14.712</v>
      </c>
      <c r="K97" s="189">
        <f t="shared" si="36"/>
        <v>5.1440559440559443E-3</v>
      </c>
    </row>
    <row r="98" spans="1:11" ht="15.75" thickBot="1" x14ac:dyDescent="0.3">
      <c r="A98" s="72"/>
      <c r="B98" s="73"/>
      <c r="C98" s="258"/>
      <c r="D98" s="263">
        <f t="shared" si="34"/>
        <v>0</v>
      </c>
      <c r="E98" s="321"/>
      <c r="F98" s="74">
        <v>130</v>
      </c>
      <c r="G98" s="74"/>
      <c r="H98" s="116"/>
      <c r="I98" s="165"/>
      <c r="J98" s="177">
        <f>D98*I98</f>
        <v>0</v>
      </c>
      <c r="K98" s="190">
        <f t="shared" si="36"/>
        <v>0</v>
      </c>
    </row>
    <row r="99" spans="1:11" ht="15" customHeight="1" x14ac:dyDescent="0.25">
      <c r="A99" s="254" t="s">
        <v>134</v>
      </c>
      <c r="B99" s="94">
        <v>0.5</v>
      </c>
      <c r="C99" s="141">
        <f>1*2</f>
        <v>2</v>
      </c>
      <c r="D99" s="30">
        <f t="shared" si="34"/>
        <v>1</v>
      </c>
      <c r="E99" s="300" t="s">
        <v>50</v>
      </c>
      <c r="F99" s="95">
        <v>300</v>
      </c>
      <c r="G99" s="95" t="s">
        <v>114</v>
      </c>
      <c r="H99" s="117">
        <v>1</v>
      </c>
      <c r="I99" s="166">
        <v>2</v>
      </c>
      <c r="J99" s="176">
        <f>D99*I99</f>
        <v>2</v>
      </c>
      <c r="K99" s="191">
        <f>J99/F99/22</f>
        <v>3.0303030303030303E-4</v>
      </c>
    </row>
    <row r="100" spans="1:11" x14ac:dyDescent="0.25">
      <c r="A100" s="75" t="s">
        <v>135</v>
      </c>
      <c r="B100" s="76">
        <v>0.5</v>
      </c>
      <c r="C100" s="142">
        <f>1.2*2</f>
        <v>2.4</v>
      </c>
      <c r="D100" s="6">
        <f t="shared" si="34"/>
        <v>1.2</v>
      </c>
      <c r="E100" s="301"/>
      <c r="F100" s="77">
        <v>300</v>
      </c>
      <c r="G100" s="77" t="s">
        <v>114</v>
      </c>
      <c r="H100" s="118">
        <v>1</v>
      </c>
      <c r="I100" s="167">
        <v>2</v>
      </c>
      <c r="J100" s="11">
        <f t="shared" ref="J100:J103" si="37">D100*I100</f>
        <v>2.4</v>
      </c>
      <c r="K100" s="192">
        <f t="shared" ref="K100:K105" si="38">J100/F100/22</f>
        <v>3.6363636363636367E-4</v>
      </c>
    </row>
    <row r="101" spans="1:11" x14ac:dyDescent="0.25">
      <c r="A101" s="75" t="s">
        <v>136</v>
      </c>
      <c r="B101" s="76">
        <v>1.8</v>
      </c>
      <c r="C101" s="142">
        <v>1.85</v>
      </c>
      <c r="D101" s="6">
        <f t="shared" si="34"/>
        <v>3.33</v>
      </c>
      <c r="E101" s="301"/>
      <c r="F101" s="77">
        <v>300</v>
      </c>
      <c r="G101" s="77" t="s">
        <v>114</v>
      </c>
      <c r="H101" s="118">
        <v>1</v>
      </c>
      <c r="I101" s="167">
        <v>2</v>
      </c>
      <c r="J101" s="11">
        <f t="shared" si="37"/>
        <v>6.66</v>
      </c>
      <c r="K101" s="192">
        <f t="shared" si="38"/>
        <v>1.0090909090909091E-3</v>
      </c>
    </row>
    <row r="102" spans="1:11" x14ac:dyDescent="0.25">
      <c r="A102" s="75" t="s">
        <v>137</v>
      </c>
      <c r="B102" s="76">
        <v>1.1499999999999999</v>
      </c>
      <c r="C102" s="142">
        <f>2.5*4</f>
        <v>10</v>
      </c>
      <c r="D102" s="6">
        <f t="shared" si="34"/>
        <v>11.5</v>
      </c>
      <c r="E102" s="301"/>
      <c r="F102" s="77">
        <v>300</v>
      </c>
      <c r="G102" s="77" t="s">
        <v>114</v>
      </c>
      <c r="H102" s="118">
        <v>1</v>
      </c>
      <c r="I102" s="167">
        <v>2</v>
      </c>
      <c r="J102" s="11">
        <f t="shared" si="37"/>
        <v>23</v>
      </c>
      <c r="K102" s="192">
        <f t="shared" si="38"/>
        <v>3.4848484848484847E-3</v>
      </c>
    </row>
    <row r="103" spans="1:11" x14ac:dyDescent="0.25">
      <c r="A103" s="255" t="s">
        <v>138</v>
      </c>
      <c r="B103" s="76">
        <v>1.1499999999999999</v>
      </c>
      <c r="C103" s="142">
        <v>4</v>
      </c>
      <c r="D103" s="6">
        <f t="shared" si="34"/>
        <v>4.5999999999999996</v>
      </c>
      <c r="E103" s="301"/>
      <c r="F103" s="77">
        <v>300</v>
      </c>
      <c r="G103" s="77" t="s">
        <v>114</v>
      </c>
      <c r="H103" s="118">
        <v>1</v>
      </c>
      <c r="I103" s="167">
        <v>2</v>
      </c>
      <c r="J103" s="11">
        <f t="shared" si="37"/>
        <v>9.1999999999999993</v>
      </c>
      <c r="K103" s="192">
        <f t="shared" si="38"/>
        <v>1.3939393939393938E-3</v>
      </c>
    </row>
    <row r="104" spans="1:11" x14ac:dyDescent="0.25">
      <c r="A104" s="75" t="s">
        <v>141</v>
      </c>
      <c r="B104" s="76">
        <v>6.13</v>
      </c>
      <c r="C104" s="142">
        <v>3.05</v>
      </c>
      <c r="D104" s="6">
        <f t="shared" si="34"/>
        <v>18.6965</v>
      </c>
      <c r="E104" s="301"/>
      <c r="F104" s="77">
        <v>300</v>
      </c>
      <c r="G104" s="77" t="s">
        <v>114</v>
      </c>
      <c r="H104" s="118">
        <v>1</v>
      </c>
      <c r="I104" s="167">
        <v>2</v>
      </c>
      <c r="J104" s="11">
        <f>D104*I104</f>
        <v>37.393000000000001</v>
      </c>
      <c r="K104" s="192">
        <f t="shared" si="38"/>
        <v>5.6656060606060611E-3</v>
      </c>
    </row>
    <row r="105" spans="1:11" x14ac:dyDescent="0.25">
      <c r="A105" s="271" t="s">
        <v>142</v>
      </c>
      <c r="B105" s="272">
        <v>6.13</v>
      </c>
      <c r="C105" s="273">
        <v>3.05</v>
      </c>
      <c r="D105" s="263">
        <f t="shared" si="34"/>
        <v>18.6965</v>
      </c>
      <c r="E105" s="301"/>
      <c r="F105" s="274">
        <v>300</v>
      </c>
      <c r="G105" s="274" t="s">
        <v>114</v>
      </c>
      <c r="H105" s="275">
        <v>1</v>
      </c>
      <c r="I105" s="276">
        <v>2</v>
      </c>
      <c r="J105" s="239">
        <f>D105*I105</f>
        <v>37.393000000000001</v>
      </c>
      <c r="K105" s="277">
        <f t="shared" si="38"/>
        <v>5.6656060606060611E-3</v>
      </c>
    </row>
    <row r="106" spans="1:11" ht="15.75" thickBot="1" x14ac:dyDescent="0.3">
      <c r="A106" s="78"/>
      <c r="B106" s="79"/>
      <c r="C106" s="259"/>
      <c r="D106" s="263">
        <f t="shared" si="34"/>
        <v>0</v>
      </c>
      <c r="E106" s="302"/>
      <c r="F106" s="274">
        <v>300</v>
      </c>
      <c r="G106" s="80"/>
      <c r="H106" s="119"/>
      <c r="I106" s="168"/>
      <c r="J106" s="177"/>
      <c r="K106" s="193"/>
    </row>
    <row r="107" spans="1:11" x14ac:dyDescent="0.25">
      <c r="A107" s="261" t="s">
        <v>129</v>
      </c>
      <c r="B107" s="97">
        <v>0.5</v>
      </c>
      <c r="C107" s="144">
        <f>1*2</f>
        <v>2</v>
      </c>
      <c r="D107" s="30">
        <f t="shared" ref="D107:D120" si="39">B107*C107</f>
        <v>1</v>
      </c>
      <c r="E107" s="328" t="s">
        <v>51</v>
      </c>
      <c r="F107" s="98">
        <v>300</v>
      </c>
      <c r="G107" s="98" t="s">
        <v>114</v>
      </c>
      <c r="H107" s="120">
        <v>1</v>
      </c>
      <c r="I107" s="169">
        <v>2</v>
      </c>
      <c r="J107" s="176">
        <f>D107*I107</f>
        <v>2</v>
      </c>
      <c r="K107" s="194">
        <f>J107/F107/22</f>
        <v>3.0303030303030303E-4</v>
      </c>
    </row>
    <row r="108" spans="1:11" x14ac:dyDescent="0.25">
      <c r="A108" s="81" t="s">
        <v>130</v>
      </c>
      <c r="B108" s="82">
        <v>0.5</v>
      </c>
      <c r="C108" s="145">
        <f>1.2*2</f>
        <v>2.4</v>
      </c>
      <c r="D108" s="6">
        <f t="shared" si="39"/>
        <v>1.2</v>
      </c>
      <c r="E108" s="329"/>
      <c r="F108" s="83">
        <v>300</v>
      </c>
      <c r="G108" s="83" t="s">
        <v>114</v>
      </c>
      <c r="H108" s="121">
        <v>1</v>
      </c>
      <c r="I108" s="170">
        <v>2</v>
      </c>
      <c r="J108" s="11">
        <f t="shared" ref="J108:J117" si="40">D108*I108</f>
        <v>2.4</v>
      </c>
      <c r="K108" s="195">
        <f t="shared" ref="K108:K120" si="41">J108/F108/22</f>
        <v>3.6363636363636367E-4</v>
      </c>
    </row>
    <row r="109" spans="1:11" x14ac:dyDescent="0.25">
      <c r="A109" s="81" t="s">
        <v>131</v>
      </c>
      <c r="B109" s="82">
        <v>1.8</v>
      </c>
      <c r="C109" s="145">
        <v>1.85</v>
      </c>
      <c r="D109" s="6">
        <f t="shared" si="39"/>
        <v>3.33</v>
      </c>
      <c r="E109" s="329"/>
      <c r="F109" s="83">
        <v>300</v>
      </c>
      <c r="G109" s="83" t="s">
        <v>114</v>
      </c>
      <c r="H109" s="121">
        <v>1</v>
      </c>
      <c r="I109" s="170">
        <v>2</v>
      </c>
      <c r="J109" s="11">
        <f t="shared" si="40"/>
        <v>6.66</v>
      </c>
      <c r="K109" s="195">
        <f t="shared" si="41"/>
        <v>1.0090909090909091E-3</v>
      </c>
    </row>
    <row r="110" spans="1:11" x14ac:dyDescent="0.25">
      <c r="A110" s="81" t="s">
        <v>132</v>
      </c>
      <c r="B110" s="82">
        <v>1.1499999999999999</v>
      </c>
      <c r="C110" s="145">
        <f>2.5*4</f>
        <v>10</v>
      </c>
      <c r="D110" s="6">
        <f t="shared" si="39"/>
        <v>11.5</v>
      </c>
      <c r="E110" s="329"/>
      <c r="F110" s="83">
        <v>300</v>
      </c>
      <c r="G110" s="83" t="s">
        <v>114</v>
      </c>
      <c r="H110" s="121">
        <v>1</v>
      </c>
      <c r="I110" s="170">
        <v>2</v>
      </c>
      <c r="J110" s="11">
        <f t="shared" si="40"/>
        <v>23</v>
      </c>
      <c r="K110" s="195">
        <f t="shared" si="41"/>
        <v>3.4848484848484847E-3</v>
      </c>
    </row>
    <row r="111" spans="1:11" x14ac:dyDescent="0.25">
      <c r="A111" s="262" t="s">
        <v>133</v>
      </c>
      <c r="B111" s="82">
        <v>1.1499999999999999</v>
      </c>
      <c r="C111" s="145">
        <v>4</v>
      </c>
      <c r="D111" s="6">
        <f t="shared" si="39"/>
        <v>4.5999999999999996</v>
      </c>
      <c r="E111" s="329"/>
      <c r="F111" s="83">
        <v>300</v>
      </c>
      <c r="G111" s="83" t="s">
        <v>114</v>
      </c>
      <c r="H111" s="121">
        <v>1</v>
      </c>
      <c r="I111" s="170">
        <v>2</v>
      </c>
      <c r="J111" s="11">
        <f t="shared" si="40"/>
        <v>9.1999999999999993</v>
      </c>
      <c r="K111" s="195">
        <f t="shared" si="41"/>
        <v>1.3939393939393938E-3</v>
      </c>
    </row>
    <row r="112" spans="1:11" x14ac:dyDescent="0.25">
      <c r="A112" s="81" t="s">
        <v>141</v>
      </c>
      <c r="B112" s="82">
        <v>6.13</v>
      </c>
      <c r="C112" s="145">
        <v>3.05</v>
      </c>
      <c r="D112" s="6">
        <f t="shared" si="39"/>
        <v>18.6965</v>
      </c>
      <c r="E112" s="329"/>
      <c r="F112" s="83">
        <v>300</v>
      </c>
      <c r="G112" s="83" t="s">
        <v>114</v>
      </c>
      <c r="H112" s="121">
        <v>1</v>
      </c>
      <c r="I112" s="170">
        <v>2</v>
      </c>
      <c r="J112" s="11">
        <f t="shared" si="40"/>
        <v>37.393000000000001</v>
      </c>
      <c r="K112" s="195">
        <f t="shared" si="41"/>
        <v>5.6656060606060611E-3</v>
      </c>
    </row>
    <row r="113" spans="1:11" x14ac:dyDescent="0.25">
      <c r="A113" s="264" t="s">
        <v>142</v>
      </c>
      <c r="B113" s="265">
        <v>6.13</v>
      </c>
      <c r="C113" s="266">
        <v>3.05</v>
      </c>
      <c r="D113" s="6">
        <f t="shared" si="39"/>
        <v>18.6965</v>
      </c>
      <c r="E113" s="329"/>
      <c r="F113" s="83">
        <v>300</v>
      </c>
      <c r="G113" s="83" t="s">
        <v>114</v>
      </c>
      <c r="H113" s="121">
        <v>1</v>
      </c>
      <c r="I113" s="170">
        <v>2</v>
      </c>
      <c r="J113" s="11">
        <f t="shared" si="40"/>
        <v>37.393000000000001</v>
      </c>
      <c r="K113" s="195">
        <f t="shared" si="41"/>
        <v>5.6656060606060611E-3</v>
      </c>
    </row>
    <row r="114" spans="1:11" x14ac:dyDescent="0.25">
      <c r="A114" s="81" t="s">
        <v>125</v>
      </c>
      <c r="B114" s="82">
        <v>1.1499999999999999</v>
      </c>
      <c r="C114" s="260">
        <f>2.5*2</f>
        <v>5</v>
      </c>
      <c r="D114" s="6">
        <f t="shared" si="39"/>
        <v>5.75</v>
      </c>
      <c r="E114" s="329"/>
      <c r="F114" s="83">
        <v>300</v>
      </c>
      <c r="G114" s="83" t="s">
        <v>114</v>
      </c>
      <c r="H114" s="121">
        <v>1</v>
      </c>
      <c r="I114" s="170">
        <v>2</v>
      </c>
      <c r="J114" s="11">
        <f t="shared" si="40"/>
        <v>11.5</v>
      </c>
      <c r="K114" s="195">
        <f t="shared" si="41"/>
        <v>1.7424242424242424E-3</v>
      </c>
    </row>
    <row r="115" spans="1:11" x14ac:dyDescent="0.25">
      <c r="A115" s="81" t="s">
        <v>126</v>
      </c>
      <c r="B115" s="82">
        <v>0.73</v>
      </c>
      <c r="C115" s="260">
        <f>1.8*2</f>
        <v>3.6</v>
      </c>
      <c r="D115" s="6">
        <f t="shared" si="39"/>
        <v>2.6280000000000001</v>
      </c>
      <c r="E115" s="329"/>
      <c r="F115" s="83">
        <v>300</v>
      </c>
      <c r="G115" s="83" t="s">
        <v>114</v>
      </c>
      <c r="H115" s="121">
        <v>1</v>
      </c>
      <c r="I115" s="170">
        <v>2</v>
      </c>
      <c r="J115" s="11">
        <f t="shared" si="40"/>
        <v>5.2560000000000002</v>
      </c>
      <c r="K115" s="195">
        <f t="shared" si="41"/>
        <v>7.9636363636363639E-4</v>
      </c>
    </row>
    <row r="116" spans="1:11" x14ac:dyDescent="0.25">
      <c r="A116" s="81" t="s">
        <v>127</v>
      </c>
      <c r="B116" s="82">
        <v>1.25</v>
      </c>
      <c r="C116" s="260">
        <v>2.57</v>
      </c>
      <c r="D116" s="6">
        <f t="shared" si="39"/>
        <v>3.2124999999999999</v>
      </c>
      <c r="E116" s="329"/>
      <c r="F116" s="83">
        <v>300</v>
      </c>
      <c r="G116" s="83" t="s">
        <v>114</v>
      </c>
      <c r="H116" s="121">
        <v>1</v>
      </c>
      <c r="I116" s="170">
        <v>2</v>
      </c>
      <c r="J116" s="11">
        <f t="shared" si="40"/>
        <v>6.4249999999999998</v>
      </c>
      <c r="K116" s="195">
        <f t="shared" si="41"/>
        <v>9.7348484848484851E-4</v>
      </c>
    </row>
    <row r="117" spans="1:11" x14ac:dyDescent="0.25">
      <c r="A117" s="81" t="s">
        <v>128</v>
      </c>
      <c r="B117" s="82">
        <v>1.1499999999999999</v>
      </c>
      <c r="C117" s="260">
        <v>22.86</v>
      </c>
      <c r="D117" s="6">
        <f t="shared" si="39"/>
        <v>26.288999999999998</v>
      </c>
      <c r="E117" s="329"/>
      <c r="F117" s="83">
        <v>300</v>
      </c>
      <c r="G117" s="83" t="s">
        <v>114</v>
      </c>
      <c r="H117" s="121">
        <v>1</v>
      </c>
      <c r="I117" s="170">
        <v>2</v>
      </c>
      <c r="J117" s="11">
        <f t="shared" si="40"/>
        <v>52.577999999999996</v>
      </c>
      <c r="K117" s="195">
        <f t="shared" si="41"/>
        <v>7.966363636363636E-3</v>
      </c>
    </row>
    <row r="118" spans="1:11" x14ac:dyDescent="0.25">
      <c r="A118" s="81" t="s">
        <v>143</v>
      </c>
      <c r="B118" s="82">
        <v>6.13</v>
      </c>
      <c r="C118" s="260">
        <v>2.4</v>
      </c>
      <c r="D118" s="6">
        <f t="shared" si="39"/>
        <v>14.712</v>
      </c>
      <c r="E118" s="329"/>
      <c r="F118" s="83">
        <v>300</v>
      </c>
      <c r="G118" s="83" t="s">
        <v>114</v>
      </c>
      <c r="H118" s="121">
        <v>1</v>
      </c>
      <c r="I118" s="170">
        <v>2</v>
      </c>
      <c r="J118" s="11">
        <f>D118*I118</f>
        <v>29.423999999999999</v>
      </c>
      <c r="K118" s="195">
        <f t="shared" si="41"/>
        <v>4.4581818181818186E-3</v>
      </c>
    </row>
    <row r="119" spans="1:11" x14ac:dyDescent="0.25">
      <c r="A119" s="81" t="s">
        <v>144</v>
      </c>
      <c r="B119" s="82">
        <v>6.13</v>
      </c>
      <c r="C119" s="260">
        <v>2.4</v>
      </c>
      <c r="D119" s="6">
        <f t="shared" si="39"/>
        <v>14.712</v>
      </c>
      <c r="E119" s="331"/>
      <c r="F119" s="83">
        <v>300</v>
      </c>
      <c r="G119" s="267" t="s">
        <v>114</v>
      </c>
      <c r="H119" s="268">
        <v>1</v>
      </c>
      <c r="I119" s="269">
        <v>2</v>
      </c>
      <c r="J119" s="239">
        <f>D119*I119</f>
        <v>29.423999999999999</v>
      </c>
      <c r="K119" s="270">
        <f t="shared" si="41"/>
        <v>4.4581818181818186E-3</v>
      </c>
    </row>
    <row r="120" spans="1:11" ht="15.75" thickBot="1" x14ac:dyDescent="0.3">
      <c r="A120" s="84"/>
      <c r="B120" s="85"/>
      <c r="C120" s="146"/>
      <c r="D120" s="6">
        <f t="shared" si="39"/>
        <v>0</v>
      </c>
      <c r="E120" s="330"/>
      <c r="F120" s="83">
        <v>300</v>
      </c>
      <c r="G120" s="86"/>
      <c r="H120" s="122"/>
      <c r="I120" s="171"/>
      <c r="J120" s="177">
        <f>D120*I120</f>
        <v>0</v>
      </c>
      <c r="K120" s="196">
        <f t="shared" si="41"/>
        <v>0</v>
      </c>
    </row>
    <row r="121" spans="1:11" x14ac:dyDescent="0.25">
      <c r="A121" s="32"/>
      <c r="B121" s="33"/>
      <c r="C121" s="129"/>
      <c r="D121" s="30">
        <f>B121*C121</f>
        <v>0</v>
      </c>
      <c r="E121" s="278" t="s">
        <v>52</v>
      </c>
      <c r="F121" s="34">
        <v>130</v>
      </c>
      <c r="G121" s="34" t="s">
        <v>115</v>
      </c>
      <c r="H121" s="49"/>
      <c r="I121" s="154"/>
      <c r="J121" s="176">
        <f>D121*I121</f>
        <v>0</v>
      </c>
      <c r="K121" s="179">
        <f>J121/F121/22</f>
        <v>0</v>
      </c>
    </row>
    <row r="122" spans="1:11" x14ac:dyDescent="0.25">
      <c r="A122" s="35"/>
      <c r="B122" s="36"/>
      <c r="C122" s="130"/>
      <c r="D122" s="6">
        <f>B122*C122</f>
        <v>0</v>
      </c>
      <c r="E122" s="279"/>
      <c r="F122" s="37">
        <v>130</v>
      </c>
      <c r="G122" s="37"/>
      <c r="H122" s="48"/>
      <c r="I122" s="155"/>
      <c r="J122" s="11">
        <f t="shared" ref="J122" si="42">D122*I122</f>
        <v>0</v>
      </c>
      <c r="K122" s="180">
        <f t="shared" ref="K122:K123" si="43">J122/F122/22</f>
        <v>0</v>
      </c>
    </row>
    <row r="123" spans="1:11" ht="15.75" thickBot="1" x14ac:dyDescent="0.3">
      <c r="A123" s="38"/>
      <c r="B123" s="39"/>
      <c r="C123" s="131"/>
      <c r="D123" s="31">
        <f t="shared" ref="D123" si="44">B123*C123</f>
        <v>0</v>
      </c>
      <c r="E123" s="280"/>
      <c r="F123" s="40">
        <v>130</v>
      </c>
      <c r="G123" s="40"/>
      <c r="H123" s="50"/>
      <c r="I123" s="156"/>
      <c r="J123" s="177">
        <f>D123*I123</f>
        <v>0</v>
      </c>
      <c r="K123" s="181">
        <f t="shared" si="43"/>
        <v>0</v>
      </c>
    </row>
    <row r="124" spans="1:11" ht="15.75" thickBot="1" x14ac:dyDescent="0.3">
      <c r="A124" s="286" t="s">
        <v>53</v>
      </c>
      <c r="B124" s="287"/>
      <c r="C124" s="287"/>
      <c r="D124" s="9">
        <f>SUM(D2:D123)</f>
        <v>1118.4154600000002</v>
      </c>
      <c r="I124" s="4"/>
      <c r="J124" s="178"/>
      <c r="K124" s="201"/>
    </row>
    <row r="125" spans="1:11" ht="15.75" thickBot="1" x14ac:dyDescent="0.3">
      <c r="A125" s="288" t="s">
        <v>54</v>
      </c>
      <c r="B125" s="289"/>
      <c r="C125" s="289"/>
      <c r="D125" s="289"/>
      <c r="E125" s="289"/>
      <c r="F125" s="289"/>
      <c r="G125" s="289"/>
      <c r="H125" s="289"/>
      <c r="I125" s="289"/>
      <c r="J125" s="153">
        <f>SUM(J2:J123)</f>
        <v>17338.179820000008</v>
      </c>
      <c r="K125" s="202"/>
    </row>
    <row r="126" spans="1:11" ht="15.75" thickBot="1" x14ac:dyDescent="0.3">
      <c r="A126" s="290" t="s">
        <v>55</v>
      </c>
      <c r="B126" s="291"/>
      <c r="C126" s="291"/>
      <c r="D126" s="291"/>
      <c r="E126" s="291"/>
      <c r="F126" s="291"/>
      <c r="G126" s="291"/>
      <c r="H126" s="291"/>
      <c r="I126" s="291"/>
      <c r="J126" s="291"/>
      <c r="K126" s="203">
        <f>SUM(K2:K123)</f>
        <v>1.0499659258935512</v>
      </c>
    </row>
    <row r="127" spans="1:11" x14ac:dyDescent="0.25">
      <c r="B127" s="2"/>
      <c r="C127" s="2"/>
    </row>
    <row r="128" spans="1:11" ht="15.75" thickBot="1" x14ac:dyDescent="0.3">
      <c r="J128" s="29"/>
    </row>
    <row r="129" spans="1:10" ht="16.5" thickBot="1" x14ac:dyDescent="0.3">
      <c r="A129" s="306" t="s">
        <v>56</v>
      </c>
      <c r="B129" s="307"/>
      <c r="C129" s="307"/>
      <c r="D129" s="307"/>
      <c r="E129" s="308"/>
      <c r="J129" s="29"/>
    </row>
    <row r="130" spans="1:10" ht="15.75" thickBot="1" x14ac:dyDescent="0.3">
      <c r="A130" s="292" t="s">
        <v>57</v>
      </c>
      <c r="B130" s="293"/>
      <c r="C130" s="293"/>
      <c r="D130" s="293"/>
      <c r="E130" s="294"/>
    </row>
    <row r="131" spans="1:10" ht="6" customHeight="1" thickBot="1" x14ac:dyDescent="0.3"/>
    <row r="132" spans="1:10" ht="15.75" customHeight="1" x14ac:dyDescent="0.25">
      <c r="A132" s="283" t="s">
        <v>58</v>
      </c>
      <c r="B132" s="284"/>
      <c r="C132" s="284"/>
      <c r="D132" s="284"/>
      <c r="E132" s="285"/>
    </row>
    <row r="133" spans="1:10" ht="60" x14ac:dyDescent="0.25">
      <c r="A133" s="24" t="s">
        <v>59</v>
      </c>
      <c r="B133" s="13" t="s">
        <v>60</v>
      </c>
      <c r="C133" s="13" t="s">
        <v>61</v>
      </c>
      <c r="D133" s="14" t="s">
        <v>62</v>
      </c>
      <c r="E133" s="25" t="s">
        <v>63</v>
      </c>
    </row>
    <row r="134" spans="1:10" x14ac:dyDescent="0.25">
      <c r="A134" s="17" t="str">
        <f>E2</f>
        <v>INTERNA -Pisos Frios &amp; Acarpetados</v>
      </c>
      <c r="B134" s="29">
        <f>SUM(J2:J22)</f>
        <v>8139.9573199999995</v>
      </c>
      <c r="C134" s="21">
        <f>F2</f>
        <v>800</v>
      </c>
      <c r="D134" s="123">
        <f>((800*B134)/C134)/22</f>
        <v>369.99805999999995</v>
      </c>
      <c r="E134" s="297"/>
    </row>
    <row r="135" spans="1:10" x14ac:dyDescent="0.25">
      <c r="A135" s="17" t="str">
        <f>E23</f>
        <v>INTERNA -
Laboratórios</v>
      </c>
      <c r="B135" s="29">
        <f>SUM(J23:J28)</f>
        <v>0</v>
      </c>
      <c r="C135" s="21">
        <f>F23</f>
        <v>360</v>
      </c>
      <c r="D135" s="123">
        <f t="shared" ref="D135:D139" si="45">((800*B135)/C135)/22</f>
        <v>0</v>
      </c>
      <c r="E135" s="298"/>
    </row>
    <row r="136" spans="1:10" x14ac:dyDescent="0.25">
      <c r="A136" s="17" t="str">
        <f>E29</f>
        <v>INTERNA -
Almoxarifado / Galpões</v>
      </c>
      <c r="B136" s="29">
        <f>SUM(J29:J34)</f>
        <v>0</v>
      </c>
      <c r="C136" s="21">
        <f>F29</f>
        <v>1500</v>
      </c>
      <c r="D136" s="123">
        <f t="shared" si="45"/>
        <v>0</v>
      </c>
      <c r="E136" s="298"/>
    </row>
    <row r="137" spans="1:10" x14ac:dyDescent="0.25">
      <c r="A137" s="17" t="str">
        <f>E35</f>
        <v>INTERNA -
Oficinas</v>
      </c>
      <c r="B137" s="29">
        <f>SUM(J35:J40)</f>
        <v>0</v>
      </c>
      <c r="C137" s="21">
        <f>F35</f>
        <v>1200</v>
      </c>
      <c r="D137" s="123">
        <f t="shared" si="45"/>
        <v>0</v>
      </c>
      <c r="E137" s="298"/>
    </row>
    <row r="138" spans="1:10" x14ac:dyDescent="0.25">
      <c r="A138" s="17" t="str">
        <f>E41</f>
        <v>INTERNA -
Áreas com espaços livres - saguão, hall e salão</v>
      </c>
      <c r="B138" s="29">
        <f>SUM(J41:J52)</f>
        <v>1316.2336</v>
      </c>
      <c r="C138" s="21">
        <f>F41</f>
        <v>1000</v>
      </c>
      <c r="D138" s="123">
        <f t="shared" si="45"/>
        <v>47.863040000000005</v>
      </c>
      <c r="E138" s="298"/>
    </row>
    <row r="139" spans="1:10" x14ac:dyDescent="0.25">
      <c r="A139" s="17" t="str">
        <f>E53</f>
        <v>INTERNA -
Banheiros</v>
      </c>
      <c r="B139" s="29">
        <f>SUM(J53:J64)</f>
        <v>1286.8063999999999</v>
      </c>
      <c r="C139" s="21">
        <f>F53</f>
        <v>200</v>
      </c>
      <c r="D139" s="123">
        <f t="shared" si="45"/>
        <v>233.9648</v>
      </c>
      <c r="E139" s="298"/>
    </row>
    <row r="140" spans="1:10" x14ac:dyDescent="0.25">
      <c r="C140" s="21"/>
      <c r="D140" s="123"/>
      <c r="E140" s="299"/>
    </row>
    <row r="141" spans="1:10" ht="30.75" customHeight="1" thickBot="1" x14ac:dyDescent="0.3">
      <c r="A141" s="281" t="s">
        <v>64</v>
      </c>
      <c r="B141" s="282"/>
      <c r="C141" s="282"/>
      <c r="D141" s="128">
        <f>SUM(D134:D140)</f>
        <v>651.82589999999993</v>
      </c>
      <c r="E141" s="26">
        <f>D141/800</f>
        <v>0.81478237499999995</v>
      </c>
      <c r="G141" s="12"/>
      <c r="H141" s="12"/>
    </row>
    <row r="142" spans="1:10" x14ac:dyDescent="0.25">
      <c r="A142" s="15"/>
      <c r="B142" s="15"/>
      <c r="C142" s="15"/>
      <c r="D142" s="27"/>
      <c r="E142" s="5"/>
    </row>
    <row r="143" spans="1:10" ht="15.75" customHeight="1" thickBot="1" x14ac:dyDescent="0.3">
      <c r="A143" s="15"/>
      <c r="B143" s="15"/>
      <c r="C143" s="15"/>
      <c r="D143" s="16"/>
    </row>
    <row r="144" spans="1:10" ht="15.75" customHeight="1" x14ac:dyDescent="0.25">
      <c r="A144" s="283" t="s">
        <v>65</v>
      </c>
      <c r="B144" s="284"/>
      <c r="C144" s="284"/>
      <c r="D144" s="284"/>
      <c r="E144" s="285"/>
    </row>
    <row r="145" spans="1:15" ht="75" x14ac:dyDescent="0.25">
      <c r="A145" s="24" t="s">
        <v>59</v>
      </c>
      <c r="B145" s="13" t="s">
        <v>66</v>
      </c>
      <c r="C145" s="13" t="s">
        <v>67</v>
      </c>
      <c r="D145" s="14" t="s">
        <v>68</v>
      </c>
      <c r="E145" s="25" t="s">
        <v>63</v>
      </c>
    </row>
    <row r="146" spans="1:15" s="4" customFormat="1" ht="45" x14ac:dyDescent="0.25">
      <c r="A146" s="19" t="str">
        <f>E65</f>
        <v>EXTERNA - 
Pisos pavimentados adjacentes / contíguos às edificações</v>
      </c>
      <c r="B146" s="12">
        <f>SUM(J65:J71)</f>
        <v>5537.1800000000012</v>
      </c>
      <c r="C146" s="22">
        <f>F65</f>
        <v>1800</v>
      </c>
      <c r="D146" s="23">
        <f>((1800*B146)/C146)/22</f>
        <v>251.69000000000005</v>
      </c>
      <c r="E146" s="297"/>
      <c r="I146" s="3"/>
      <c r="J146"/>
      <c r="K146"/>
      <c r="L146"/>
      <c r="M146"/>
      <c r="N146"/>
      <c r="O146"/>
    </row>
    <row r="147" spans="1:15" s="4" customFormat="1" ht="45" x14ac:dyDescent="0.25">
      <c r="A147" s="19" t="str">
        <f>E72</f>
        <v>EXTERNA - 
Varriação de passeios e arruamentos</v>
      </c>
      <c r="B147" s="12">
        <f>SUM(J72:J77)</f>
        <v>0</v>
      </c>
      <c r="C147" s="22">
        <f>F72</f>
        <v>6000</v>
      </c>
      <c r="D147" s="23">
        <f>((1800*B147)/C147)/22</f>
        <v>0</v>
      </c>
      <c r="E147" s="298"/>
      <c r="I147" s="3"/>
      <c r="J147"/>
      <c r="K147"/>
      <c r="L147"/>
      <c r="M147"/>
      <c r="N147"/>
      <c r="O147"/>
    </row>
    <row r="148" spans="1:15" s="4" customFormat="1" ht="45" x14ac:dyDescent="0.25">
      <c r="A148" s="19" t="str">
        <f>E78</f>
        <v>EXTERNA - 
Pátios e áreas verdes com alta, média ou baixa frequência</v>
      </c>
      <c r="B148" s="12">
        <f>SUM(J78:J84)</f>
        <v>620</v>
      </c>
      <c r="C148" s="22">
        <f>F78</f>
        <v>1800</v>
      </c>
      <c r="D148" s="23">
        <f>((1800*B148)/C148)/22</f>
        <v>28.181818181818183</v>
      </c>
      <c r="E148" s="298"/>
      <c r="I148" s="3"/>
      <c r="J148"/>
      <c r="K148"/>
      <c r="L148"/>
      <c r="M148"/>
      <c r="N148"/>
      <c r="O148"/>
    </row>
    <row r="149" spans="1:15" s="4" customFormat="1" ht="45" x14ac:dyDescent="0.25">
      <c r="A149" s="19" t="str">
        <f>E85</f>
        <v>EXTERNA - 
Coleta de detritos em pátios e áreas verdes com frequência diária</v>
      </c>
      <c r="B149" s="12">
        <f>SUM(J85:J91)</f>
        <v>0</v>
      </c>
      <c r="C149" s="22">
        <f>F85</f>
        <v>100000</v>
      </c>
      <c r="D149" s="23">
        <f>((1800*B149)/C149)/22</f>
        <v>0</v>
      </c>
      <c r="E149" s="298"/>
      <c r="I149" s="3"/>
      <c r="J149"/>
      <c r="K149"/>
      <c r="L149"/>
      <c r="M149"/>
      <c r="N149"/>
      <c r="O149"/>
    </row>
    <row r="150" spans="1:15" s="4" customFormat="1" x14ac:dyDescent="0.25">
      <c r="A150" s="19"/>
      <c r="B150" s="12"/>
      <c r="C150" s="22"/>
      <c r="D150" s="23"/>
      <c r="E150" s="299"/>
      <c r="I150" s="3"/>
      <c r="J150"/>
      <c r="K150"/>
      <c r="L150"/>
      <c r="M150"/>
      <c r="N150"/>
      <c r="O150"/>
    </row>
    <row r="151" spans="1:15" s="4" customFormat="1" ht="30.75" customHeight="1" thickBot="1" x14ac:dyDescent="0.3">
      <c r="A151" s="281" t="s">
        <v>69</v>
      </c>
      <c r="B151" s="282"/>
      <c r="C151" s="282"/>
      <c r="D151" s="128">
        <f>SUM(D146:D150)</f>
        <v>279.87181818181824</v>
      </c>
      <c r="E151" s="26">
        <f>D151/1800</f>
        <v>0.15548434343434347</v>
      </c>
      <c r="I151" s="3"/>
      <c r="J151"/>
      <c r="K151"/>
      <c r="L151"/>
      <c r="M151"/>
      <c r="N151"/>
      <c r="O151"/>
    </row>
    <row r="152" spans="1:15" s="4" customFormat="1" ht="15.75" customHeight="1" x14ac:dyDescent="0.25">
      <c r="A152" s="15"/>
      <c r="B152" s="15"/>
      <c r="C152" s="15"/>
      <c r="D152" s="18"/>
      <c r="I152" s="3"/>
      <c r="J152"/>
      <c r="K152"/>
      <c r="L152"/>
      <c r="M152"/>
      <c r="N152"/>
      <c r="O152"/>
    </row>
    <row r="153" spans="1:15" s="4" customFormat="1" ht="15.75" customHeight="1" thickBot="1" x14ac:dyDescent="0.3">
      <c r="A153" s="15"/>
      <c r="B153" s="15"/>
      <c r="C153" s="15"/>
      <c r="D153" s="18"/>
      <c r="I153" s="3"/>
      <c r="J153"/>
      <c r="K153"/>
      <c r="L153"/>
      <c r="M153"/>
      <c r="N153"/>
      <c r="O153"/>
    </row>
    <row r="154" spans="1:15" s="4" customFormat="1" ht="15.75" customHeight="1" x14ac:dyDescent="0.25">
      <c r="A154" s="283" t="s">
        <v>70</v>
      </c>
      <c r="B154" s="284"/>
      <c r="C154" s="284"/>
      <c r="D154" s="284"/>
      <c r="E154" s="285"/>
      <c r="I154" s="3"/>
      <c r="J154"/>
      <c r="K154"/>
      <c r="L154"/>
      <c r="M154"/>
      <c r="N154"/>
      <c r="O154"/>
    </row>
    <row r="155" spans="1:15" s="4" customFormat="1" ht="75" x14ac:dyDescent="0.25">
      <c r="A155" s="24" t="s">
        <v>59</v>
      </c>
      <c r="B155" s="13" t="s">
        <v>66</v>
      </c>
      <c r="C155" s="13" t="s">
        <v>67</v>
      </c>
      <c r="D155" s="14" t="s">
        <v>71</v>
      </c>
      <c r="E155" s="25" t="s">
        <v>63</v>
      </c>
      <c r="I155" s="3"/>
      <c r="J155"/>
      <c r="K155"/>
      <c r="L155"/>
      <c r="M155"/>
      <c r="N155"/>
      <c r="O155"/>
    </row>
    <row r="156" spans="1:15" s="4" customFormat="1" ht="45" x14ac:dyDescent="0.25">
      <c r="A156" s="20" t="str">
        <f>E92</f>
        <v>ESQUADRIAS EXTERNAS - 
Face externa COM exposição a situação de risco</v>
      </c>
      <c r="B156" s="12">
        <f>SUM(J92:J98)</f>
        <v>67.3035</v>
      </c>
      <c r="C156" s="21">
        <f>F92</f>
        <v>130</v>
      </c>
      <c r="D156" s="23">
        <f>((300*B156)/C156)/22</f>
        <v>7.0598076923076922</v>
      </c>
      <c r="E156" s="297"/>
      <c r="I156" s="3"/>
      <c r="J156"/>
      <c r="K156"/>
      <c r="L156"/>
      <c r="M156"/>
      <c r="N156"/>
      <c r="O156"/>
    </row>
    <row r="157" spans="1:15" s="4" customFormat="1" ht="45" x14ac:dyDescent="0.25">
      <c r="A157" s="20" t="str">
        <f>E99</f>
        <v>ESQUADRIAS EXTERNAS - 
Face externa SEM exposição a situação de risco</v>
      </c>
      <c r="B157" s="12">
        <f>SUM(J99:J105)</f>
        <v>118.04600000000001</v>
      </c>
      <c r="C157" s="21">
        <f>F99</f>
        <v>300</v>
      </c>
      <c r="D157" s="23">
        <f>((300*B157)/C157)/22</f>
        <v>5.3657272727272733</v>
      </c>
      <c r="E157" s="298"/>
      <c r="I157" s="3"/>
      <c r="J157"/>
      <c r="K157"/>
      <c r="L157"/>
      <c r="M157"/>
      <c r="N157"/>
      <c r="O157"/>
    </row>
    <row r="158" spans="1:15" s="4" customFormat="1" ht="30" x14ac:dyDescent="0.25">
      <c r="A158" s="20" t="str">
        <f>E107</f>
        <v>ESQUADRIAS EXTERNAS - 
Face interna</v>
      </c>
      <c r="B158" s="12">
        <f>SUM(J107:J120)</f>
        <v>252.65300000000002</v>
      </c>
      <c r="C158" s="21">
        <f>F107</f>
        <v>300</v>
      </c>
      <c r="D158" s="23">
        <f>((300*B158)/C158)/22</f>
        <v>11.484227272727274</v>
      </c>
      <c r="E158" s="298"/>
      <c r="I158" s="3"/>
      <c r="J158"/>
      <c r="K158"/>
      <c r="L158"/>
      <c r="M158"/>
      <c r="N158"/>
      <c r="O158"/>
    </row>
    <row r="159" spans="1:15" s="4" customFormat="1" x14ac:dyDescent="0.25">
      <c r="A159" s="20"/>
      <c r="B159" s="12"/>
      <c r="C159" s="21"/>
      <c r="D159" s="23"/>
      <c r="E159" s="299"/>
      <c r="I159" s="3"/>
      <c r="J159"/>
      <c r="K159"/>
      <c r="L159"/>
      <c r="M159"/>
      <c r="N159"/>
      <c r="O159"/>
    </row>
    <row r="160" spans="1:15" s="4" customFormat="1" ht="30.75" customHeight="1" thickBot="1" x14ac:dyDescent="0.3">
      <c r="A160" s="281" t="s">
        <v>72</v>
      </c>
      <c r="B160" s="282"/>
      <c r="C160" s="282"/>
      <c r="D160" s="128">
        <f>SUM(D156:D159)</f>
        <v>23.909762237762241</v>
      </c>
      <c r="E160" s="26">
        <f>D160/300</f>
        <v>7.9699207459207472E-2</v>
      </c>
      <c r="I160" s="3"/>
      <c r="J160"/>
      <c r="K160"/>
      <c r="L160"/>
      <c r="M160"/>
      <c r="N160"/>
      <c r="O160"/>
    </row>
    <row r="162" spans="1:15" s="4" customFormat="1" ht="15.75" thickBot="1" x14ac:dyDescent="0.3">
      <c r="A162"/>
      <c r="B162"/>
      <c r="C162"/>
      <c r="D162" s="2"/>
      <c r="I162" s="3"/>
      <c r="J162"/>
      <c r="K162"/>
      <c r="L162"/>
      <c r="M162"/>
      <c r="N162"/>
      <c r="O162"/>
    </row>
    <row r="163" spans="1:15" s="4" customFormat="1" x14ac:dyDescent="0.25">
      <c r="A163" s="283" t="s">
        <v>73</v>
      </c>
      <c r="B163" s="284"/>
      <c r="C163" s="284"/>
      <c r="D163" s="284"/>
      <c r="E163" s="285"/>
      <c r="I163" s="3"/>
      <c r="J163"/>
      <c r="K163"/>
      <c r="L163"/>
      <c r="M163"/>
      <c r="N163"/>
      <c r="O163"/>
    </row>
    <row r="164" spans="1:15" s="4" customFormat="1" ht="75" x14ac:dyDescent="0.25">
      <c r="A164" s="24" t="s">
        <v>59</v>
      </c>
      <c r="B164" s="13" t="s">
        <v>66</v>
      </c>
      <c r="C164" s="13" t="s">
        <v>67</v>
      </c>
      <c r="D164" s="14" t="s">
        <v>74</v>
      </c>
      <c r="E164" s="25" t="s">
        <v>63</v>
      </c>
      <c r="I164" s="3"/>
      <c r="J164"/>
      <c r="K164"/>
      <c r="L164"/>
      <c r="M164"/>
      <c r="N164"/>
      <c r="O164"/>
    </row>
    <row r="165" spans="1:15" s="4" customFormat="1" x14ac:dyDescent="0.25">
      <c r="A165" s="20" t="str">
        <f>E121</f>
        <v>FACHADAS ENVIDRAÇADAS</v>
      </c>
      <c r="B165" s="12">
        <f>SUM(J121:J123)</f>
        <v>0</v>
      </c>
      <c r="C165" s="21">
        <f>F121</f>
        <v>130</v>
      </c>
      <c r="D165" s="23">
        <f>((130*B165)/C165)/22</f>
        <v>0</v>
      </c>
      <c r="E165" s="297"/>
      <c r="I165" s="3"/>
      <c r="J165"/>
      <c r="K165"/>
      <c r="L165"/>
      <c r="M165"/>
      <c r="N165"/>
      <c r="O165"/>
    </row>
    <row r="166" spans="1:15" s="4" customFormat="1" x14ac:dyDescent="0.25">
      <c r="A166" s="20"/>
      <c r="B166" s="12"/>
      <c r="C166" s="21"/>
      <c r="D166" s="23"/>
      <c r="E166" s="299"/>
      <c r="I166" s="3"/>
      <c r="J166"/>
      <c r="K166"/>
      <c r="L166"/>
      <c r="M166"/>
      <c r="N166"/>
      <c r="O166"/>
    </row>
    <row r="167" spans="1:15" s="4" customFormat="1" ht="30.75" customHeight="1" thickBot="1" x14ac:dyDescent="0.3">
      <c r="A167" s="281" t="s">
        <v>75</v>
      </c>
      <c r="B167" s="282"/>
      <c r="C167" s="282"/>
      <c r="D167" s="128">
        <f>SUM(D165:D166)</f>
        <v>0</v>
      </c>
      <c r="E167" s="26">
        <f>D167/130</f>
        <v>0</v>
      </c>
      <c r="I167" s="3"/>
      <c r="J167"/>
      <c r="K167"/>
      <c r="L167"/>
      <c r="M167"/>
      <c r="N167"/>
      <c r="O167"/>
    </row>
    <row r="168" spans="1:15" s="4" customFormat="1" ht="15.75" thickBot="1" x14ac:dyDescent="0.3">
      <c r="A168"/>
      <c r="B168"/>
      <c r="C168"/>
      <c r="D168" s="2"/>
      <c r="I168" s="3"/>
      <c r="J168"/>
      <c r="K168"/>
      <c r="L168"/>
      <c r="M168"/>
      <c r="N168"/>
      <c r="O168"/>
    </row>
    <row r="169" spans="1:15" s="4" customFormat="1" ht="15.75" thickBot="1" x14ac:dyDescent="0.3">
      <c r="A169" s="295" t="s">
        <v>76</v>
      </c>
      <c r="B169" s="296"/>
      <c r="C169" s="296"/>
      <c r="D169" s="296"/>
      <c r="E169" s="204">
        <f>E141+E151+E160+E167</f>
        <v>1.049965925893551</v>
      </c>
      <c r="I169" s="3"/>
      <c r="J169"/>
      <c r="K169"/>
      <c r="L169"/>
      <c r="M169"/>
      <c r="N169"/>
      <c r="O169"/>
    </row>
  </sheetData>
  <mergeCells count="32">
    <mergeCell ref="E99:E106"/>
    <mergeCell ref="E2:E22"/>
    <mergeCell ref="E134:E140"/>
    <mergeCell ref="A129:E129"/>
    <mergeCell ref="E65:E71"/>
    <mergeCell ref="E72:E77"/>
    <mergeCell ref="E78:E84"/>
    <mergeCell ref="E85:E91"/>
    <mergeCell ref="E92:E98"/>
    <mergeCell ref="A132:E132"/>
    <mergeCell ref="E29:E34"/>
    <mergeCell ref="E35:E40"/>
    <mergeCell ref="E23:E28"/>
    <mergeCell ref="E41:E52"/>
    <mergeCell ref="E53:E64"/>
    <mergeCell ref="E107:E120"/>
    <mergeCell ref="A160:C160"/>
    <mergeCell ref="A169:D169"/>
    <mergeCell ref="E146:E150"/>
    <mergeCell ref="E156:E159"/>
    <mergeCell ref="A163:E163"/>
    <mergeCell ref="E165:E166"/>
    <mergeCell ref="A167:C167"/>
    <mergeCell ref="E121:E123"/>
    <mergeCell ref="A141:C141"/>
    <mergeCell ref="A144:E144"/>
    <mergeCell ref="A151:C151"/>
    <mergeCell ref="A154:E154"/>
    <mergeCell ref="A124:C124"/>
    <mergeCell ref="A125:I125"/>
    <mergeCell ref="A126:J126"/>
    <mergeCell ref="A130:E130"/>
  </mergeCells>
  <phoneticPr fontId="13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G2:G124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H2:H124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O160"/>
  <sheetViews>
    <sheetView workbookViewId="0">
      <pane ySplit="1" topLeftCell="A83" activePane="bottomLeft" state="frozen"/>
      <selection pane="bottomLeft" activeCell="C98" sqref="C98"/>
    </sheetView>
  </sheetViews>
  <sheetFormatPr defaultRowHeight="15" x14ac:dyDescent="0.25"/>
  <cols>
    <col min="1" max="1" width="28.8554687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25">
      <c r="A2" s="32"/>
      <c r="B2" s="33"/>
      <c r="C2" s="129"/>
      <c r="D2" s="30">
        <f>B2*C2</f>
        <v>0</v>
      </c>
      <c r="E2" s="303" t="s">
        <v>12</v>
      </c>
      <c r="F2" s="34">
        <v>800</v>
      </c>
      <c r="G2" s="34"/>
      <c r="H2" s="49"/>
      <c r="I2" s="154">
        <v>44</v>
      </c>
      <c r="J2" s="176">
        <f>D2*I2</f>
        <v>0</v>
      </c>
      <c r="K2" s="179">
        <f>J2/F2/22</f>
        <v>0</v>
      </c>
      <c r="M2" s="29"/>
    </row>
    <row r="3" spans="1:13" x14ac:dyDescent="0.25">
      <c r="A3" s="35"/>
      <c r="B3" s="36"/>
      <c r="C3" s="130"/>
      <c r="D3" s="6">
        <f>B3*C3</f>
        <v>0</v>
      </c>
      <c r="E3" s="304"/>
      <c r="F3" s="37">
        <v>800</v>
      </c>
      <c r="G3" s="37"/>
      <c r="H3" s="48"/>
      <c r="I3" s="155">
        <v>8</v>
      </c>
      <c r="J3" s="11">
        <f t="shared" ref="J3:J5" si="0">D3*I3</f>
        <v>0</v>
      </c>
      <c r="K3" s="180">
        <f t="shared" ref="K3:K21" si="1">J3/F3/22</f>
        <v>0</v>
      </c>
    </row>
    <row r="4" spans="1:13" x14ac:dyDescent="0.25">
      <c r="A4" s="35"/>
      <c r="B4" s="36"/>
      <c r="C4" s="130"/>
      <c r="D4" s="6">
        <f t="shared" ref="D4:D7" si="2">B4*C4</f>
        <v>0</v>
      </c>
      <c r="E4" s="304"/>
      <c r="F4" s="37">
        <v>800</v>
      </c>
      <c r="G4" s="37"/>
      <c r="H4" s="48"/>
      <c r="I4" s="155">
        <v>22</v>
      </c>
      <c r="J4" s="11">
        <f t="shared" si="0"/>
        <v>0</v>
      </c>
      <c r="K4" s="180">
        <f t="shared" si="1"/>
        <v>0</v>
      </c>
    </row>
    <row r="5" spans="1:13" x14ac:dyDescent="0.25">
      <c r="A5" s="35"/>
      <c r="B5" s="36"/>
      <c r="C5" s="130"/>
      <c r="D5" s="6">
        <f t="shared" si="2"/>
        <v>0</v>
      </c>
      <c r="E5" s="304"/>
      <c r="F5" s="37">
        <v>800</v>
      </c>
      <c r="G5" s="37"/>
      <c r="H5" s="48"/>
      <c r="I5" s="155">
        <v>2</v>
      </c>
      <c r="J5" s="11">
        <f t="shared" si="0"/>
        <v>0</v>
      </c>
      <c r="K5" s="180">
        <f t="shared" si="1"/>
        <v>0</v>
      </c>
    </row>
    <row r="6" spans="1:13" x14ac:dyDescent="0.25">
      <c r="A6" s="35"/>
      <c r="B6" s="36"/>
      <c r="C6" s="130"/>
      <c r="D6" s="6">
        <f t="shared" si="2"/>
        <v>0</v>
      </c>
      <c r="E6" s="304"/>
      <c r="F6" s="37">
        <v>800</v>
      </c>
      <c r="G6" s="37"/>
      <c r="H6" s="48"/>
      <c r="I6" s="155">
        <v>1</v>
      </c>
      <c r="J6" s="11">
        <f>D6*I6</f>
        <v>0</v>
      </c>
      <c r="K6" s="180">
        <f t="shared" si="1"/>
        <v>0</v>
      </c>
    </row>
    <row r="7" spans="1:13" x14ac:dyDescent="0.25">
      <c r="A7" s="35"/>
      <c r="B7" s="36"/>
      <c r="C7" s="130"/>
      <c r="D7" s="6">
        <f t="shared" si="2"/>
        <v>0</v>
      </c>
      <c r="E7" s="304"/>
      <c r="F7" s="37">
        <v>800</v>
      </c>
      <c r="G7" s="37"/>
      <c r="H7" s="48"/>
      <c r="I7" s="155">
        <v>4</v>
      </c>
      <c r="J7" s="11">
        <f>D7*I7</f>
        <v>0</v>
      </c>
      <c r="K7" s="180">
        <f t="shared" si="1"/>
        <v>0</v>
      </c>
    </row>
    <row r="8" spans="1:13" x14ac:dyDescent="0.25">
      <c r="A8" s="35"/>
      <c r="B8" s="36"/>
      <c r="C8" s="130"/>
      <c r="D8" s="7">
        <f>B8*C8</f>
        <v>0</v>
      </c>
      <c r="E8" s="304"/>
      <c r="F8" s="37">
        <v>800</v>
      </c>
      <c r="G8" s="37"/>
      <c r="H8" s="37"/>
      <c r="I8" s="155">
        <v>4</v>
      </c>
      <c r="J8" s="11">
        <f>D8*I8</f>
        <v>0</v>
      </c>
      <c r="K8" s="180">
        <f>J8/F8/22</f>
        <v>0</v>
      </c>
    </row>
    <row r="9" spans="1:13" x14ac:dyDescent="0.25">
      <c r="A9" s="35"/>
      <c r="B9" s="36"/>
      <c r="C9" s="130"/>
      <c r="D9" s="7">
        <f t="shared" ref="D9:D21" si="3">B9*C9</f>
        <v>0</v>
      </c>
      <c r="E9" s="304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25">
      <c r="A10" s="35"/>
      <c r="B10" s="36"/>
      <c r="C10" s="130"/>
      <c r="D10" s="7">
        <f t="shared" si="3"/>
        <v>0</v>
      </c>
      <c r="E10" s="304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25">
      <c r="A11" s="35"/>
      <c r="B11" s="36"/>
      <c r="C11" s="130"/>
      <c r="D11" s="7">
        <f t="shared" si="3"/>
        <v>0</v>
      </c>
      <c r="E11" s="304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25">
      <c r="A12" s="35"/>
      <c r="B12" s="36"/>
      <c r="C12" s="130"/>
      <c r="D12" s="7">
        <f t="shared" si="3"/>
        <v>0</v>
      </c>
      <c r="E12" s="304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25">
      <c r="A13" s="35"/>
      <c r="B13" s="36"/>
      <c r="C13" s="130"/>
      <c r="D13" s="7">
        <f t="shared" si="3"/>
        <v>0</v>
      </c>
      <c r="E13" s="304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25">
      <c r="A14" s="35"/>
      <c r="B14" s="36"/>
      <c r="C14" s="130"/>
      <c r="D14" s="7">
        <f t="shared" si="3"/>
        <v>0</v>
      </c>
      <c r="E14" s="304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25">
      <c r="A15" s="35"/>
      <c r="B15" s="36"/>
      <c r="C15" s="130"/>
      <c r="D15" s="7">
        <f t="shared" si="3"/>
        <v>0</v>
      </c>
      <c r="E15" s="304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25">
      <c r="A16" s="35"/>
      <c r="B16" s="36"/>
      <c r="C16" s="130"/>
      <c r="D16" s="7">
        <f t="shared" si="3"/>
        <v>0</v>
      </c>
      <c r="E16" s="304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25">
      <c r="A17" s="35"/>
      <c r="B17" s="36">
        <v>2</v>
      </c>
      <c r="C17" s="130">
        <v>2</v>
      </c>
      <c r="D17" s="7">
        <f t="shared" si="3"/>
        <v>4</v>
      </c>
      <c r="E17" s="304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25">
      <c r="A18" s="35"/>
      <c r="B18" s="36"/>
      <c r="C18" s="130"/>
      <c r="D18" s="7">
        <f t="shared" si="3"/>
        <v>0</v>
      </c>
      <c r="E18" s="304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25">
      <c r="A19" s="35"/>
      <c r="B19" s="36"/>
      <c r="C19" s="130"/>
      <c r="D19" s="7">
        <f t="shared" si="3"/>
        <v>0</v>
      </c>
      <c r="E19" s="304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25">
      <c r="A20" s="35"/>
      <c r="B20" s="36"/>
      <c r="C20" s="130"/>
      <c r="D20" s="7">
        <f t="shared" si="3"/>
        <v>0</v>
      </c>
      <c r="E20" s="304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.75" thickBot="1" x14ac:dyDescent="0.3">
      <c r="A21" s="38"/>
      <c r="B21" s="39"/>
      <c r="C21" s="131"/>
      <c r="D21" s="151">
        <f t="shared" si="3"/>
        <v>0</v>
      </c>
      <c r="E21" s="309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25">
      <c r="A22" s="124"/>
      <c r="B22" s="125"/>
      <c r="C22" s="132"/>
      <c r="D22" s="8">
        <f>B22*C22</f>
        <v>0</v>
      </c>
      <c r="E22" s="332" t="s">
        <v>38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25">
      <c r="A23" s="55"/>
      <c r="B23" s="56"/>
      <c r="C23" s="133"/>
      <c r="D23" s="6">
        <f>B23*C23</f>
        <v>0</v>
      </c>
      <c r="E23" s="314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25">
      <c r="A24" s="55"/>
      <c r="B24" s="56"/>
      <c r="C24" s="133"/>
      <c r="D24" s="6">
        <f t="shared" ref="D24:D27" si="7">B24*C24</f>
        <v>0</v>
      </c>
      <c r="E24" s="314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25">
      <c r="A25" s="55"/>
      <c r="B25" s="56"/>
      <c r="C25" s="133"/>
      <c r="D25" s="6">
        <f t="shared" si="7"/>
        <v>0</v>
      </c>
      <c r="E25" s="314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25">
      <c r="A26" s="55"/>
      <c r="B26" s="56"/>
      <c r="C26" s="133"/>
      <c r="D26" s="6">
        <f t="shared" si="7"/>
        <v>0</v>
      </c>
      <c r="E26" s="314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.75" thickBot="1" x14ac:dyDescent="0.3">
      <c r="A27" s="59"/>
      <c r="B27" s="60"/>
      <c r="C27" s="134"/>
      <c r="D27" s="31">
        <f t="shared" si="7"/>
        <v>0</v>
      </c>
      <c r="E27" s="315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25">
      <c r="A28" s="87" t="s">
        <v>77</v>
      </c>
      <c r="B28" s="88">
        <v>7</v>
      </c>
      <c r="C28" s="135">
        <v>5</v>
      </c>
      <c r="D28" s="152">
        <f>B28*C28</f>
        <v>35</v>
      </c>
      <c r="E28" s="316" t="s">
        <v>39</v>
      </c>
      <c r="F28" s="89">
        <v>1500</v>
      </c>
      <c r="G28" s="89" t="s">
        <v>78</v>
      </c>
      <c r="H28" s="89">
        <v>1</v>
      </c>
      <c r="I28" s="205">
        <f>1/3</f>
        <v>0.33333333333333331</v>
      </c>
      <c r="J28" s="176">
        <f>D28*I28</f>
        <v>11.666666666666666</v>
      </c>
      <c r="K28" s="185">
        <f>J28/F28/22</f>
        <v>3.5353535353535354E-4</v>
      </c>
    </row>
    <row r="29" spans="1:13" x14ac:dyDescent="0.25">
      <c r="A29" s="63" t="s">
        <v>79</v>
      </c>
      <c r="B29" s="64">
        <v>3</v>
      </c>
      <c r="C29" s="136">
        <v>6</v>
      </c>
      <c r="D29" s="7">
        <f t="shared" ref="D29:D33" si="8">B29*C29</f>
        <v>18</v>
      </c>
      <c r="E29" s="317"/>
      <c r="F29" s="65">
        <v>1500</v>
      </c>
      <c r="G29" s="65" t="s">
        <v>80</v>
      </c>
      <c r="H29" s="65">
        <v>1</v>
      </c>
      <c r="I29" s="206">
        <f>1/2</f>
        <v>0.5</v>
      </c>
      <c r="J29" s="11">
        <f>D29*I29</f>
        <v>9</v>
      </c>
      <c r="K29" s="186">
        <f t="shared" ref="K29:K33" si="9">J29/F29/22</f>
        <v>2.7272727272727274E-4</v>
      </c>
    </row>
    <row r="30" spans="1:13" x14ac:dyDescent="0.25">
      <c r="A30" s="63" t="s">
        <v>81</v>
      </c>
      <c r="B30" s="64">
        <v>10</v>
      </c>
      <c r="C30" s="136">
        <v>5</v>
      </c>
      <c r="D30" s="7">
        <f t="shared" si="8"/>
        <v>50</v>
      </c>
      <c r="E30" s="317"/>
      <c r="F30" s="65">
        <v>1500</v>
      </c>
      <c r="G30" s="65" t="s">
        <v>82</v>
      </c>
      <c r="H30" s="65">
        <v>1</v>
      </c>
      <c r="I30" s="206">
        <f>1/6</f>
        <v>0.16666666666666666</v>
      </c>
      <c r="J30" s="11">
        <f t="shared" ref="J30:J33" si="10">D30*I30</f>
        <v>8.3333333333333321</v>
      </c>
      <c r="K30" s="186">
        <f t="shared" si="9"/>
        <v>2.5252525252525247E-4</v>
      </c>
    </row>
    <row r="31" spans="1:13" x14ac:dyDescent="0.25">
      <c r="A31" s="63"/>
      <c r="B31" s="64"/>
      <c r="C31" s="136"/>
      <c r="D31" s="7">
        <f t="shared" si="8"/>
        <v>0</v>
      </c>
      <c r="E31" s="317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25">
      <c r="A32" s="63"/>
      <c r="B32" s="64"/>
      <c r="C32" s="136"/>
      <c r="D32" s="7">
        <f t="shared" si="8"/>
        <v>0</v>
      </c>
      <c r="E32" s="317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.75" thickBot="1" x14ac:dyDescent="0.3">
      <c r="A33" s="66"/>
      <c r="B33" s="67"/>
      <c r="C33" s="137"/>
      <c r="D33" s="151">
        <f t="shared" si="8"/>
        <v>0</v>
      </c>
      <c r="E33" s="318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25">
      <c r="A34" s="90"/>
      <c r="B34" s="91"/>
      <c r="C34" s="138"/>
      <c r="D34" s="152">
        <f>B34*C34</f>
        <v>0</v>
      </c>
      <c r="E34" s="319" t="s">
        <v>40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25">
      <c r="A35" s="69"/>
      <c r="B35" s="70"/>
      <c r="C35" s="139"/>
      <c r="D35" s="7">
        <f t="shared" ref="D35:D39" si="11">B35*C35</f>
        <v>0</v>
      </c>
      <c r="E35" s="320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25">
      <c r="A36" s="69"/>
      <c r="B36" s="70"/>
      <c r="C36" s="139"/>
      <c r="D36" s="7">
        <f t="shared" si="11"/>
        <v>0</v>
      </c>
      <c r="E36" s="320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25">
      <c r="A37" s="69"/>
      <c r="B37" s="70"/>
      <c r="C37" s="139"/>
      <c r="D37" s="7">
        <f t="shared" si="11"/>
        <v>0</v>
      </c>
      <c r="E37" s="320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25">
      <c r="A38" s="69"/>
      <c r="B38" s="70"/>
      <c r="C38" s="139"/>
      <c r="D38" s="7">
        <f t="shared" si="11"/>
        <v>0</v>
      </c>
      <c r="E38" s="320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.75" thickBot="1" x14ac:dyDescent="0.3">
      <c r="A39" s="72"/>
      <c r="B39" s="73"/>
      <c r="C39" s="140"/>
      <c r="D39" s="151">
        <f t="shared" si="11"/>
        <v>0</v>
      </c>
      <c r="E39" s="321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25">
      <c r="A40" s="93" t="s">
        <v>83</v>
      </c>
      <c r="B40" s="94">
        <v>11.5</v>
      </c>
      <c r="C40" s="141">
        <v>4.5999999999999996</v>
      </c>
      <c r="D40" s="152">
        <f>B40*C40</f>
        <v>52.9</v>
      </c>
      <c r="E40" s="325" t="s">
        <v>42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1163.8</v>
      </c>
      <c r="K40" s="191">
        <f>J40/F40/22</f>
        <v>5.2899999999999996E-2</v>
      </c>
    </row>
    <row r="41" spans="1:11" x14ac:dyDescent="0.25">
      <c r="A41" s="75"/>
      <c r="B41" s="76"/>
      <c r="C41" s="142"/>
      <c r="D41" s="7">
        <f t="shared" ref="D41:D51" si="14">B41*C41</f>
        <v>0</v>
      </c>
      <c r="E41" s="326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25">
      <c r="A42" s="75"/>
      <c r="B42" s="76"/>
      <c r="C42" s="142"/>
      <c r="D42" s="7">
        <f t="shared" si="14"/>
        <v>0</v>
      </c>
      <c r="E42" s="326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25">
      <c r="A43" s="75"/>
      <c r="B43" s="76"/>
      <c r="C43" s="142"/>
      <c r="D43" s="7">
        <f t="shared" si="14"/>
        <v>0</v>
      </c>
      <c r="E43" s="326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25">
      <c r="A44" s="75"/>
      <c r="B44" s="76"/>
      <c r="C44" s="142"/>
      <c r="D44" s="7">
        <f t="shared" si="14"/>
        <v>0</v>
      </c>
      <c r="E44" s="326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25">
      <c r="A45" s="75"/>
      <c r="B45" s="76"/>
      <c r="C45" s="142"/>
      <c r="D45" s="7">
        <f t="shared" si="14"/>
        <v>0</v>
      </c>
      <c r="E45" s="326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25">
      <c r="A46" s="75"/>
      <c r="B46" s="76"/>
      <c r="C46" s="142"/>
      <c r="D46" s="7">
        <f t="shared" si="14"/>
        <v>0</v>
      </c>
      <c r="E46" s="326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25">
      <c r="A47" s="75"/>
      <c r="B47" s="76"/>
      <c r="C47" s="142"/>
      <c r="D47" s="7">
        <f t="shared" si="14"/>
        <v>0</v>
      </c>
      <c r="E47" s="326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25">
      <c r="A48" s="75"/>
      <c r="B48" s="76"/>
      <c r="C48" s="142"/>
      <c r="D48" s="7">
        <f t="shared" si="14"/>
        <v>0</v>
      </c>
      <c r="E48" s="326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25">
      <c r="A49" s="75"/>
      <c r="B49" s="76"/>
      <c r="C49" s="142"/>
      <c r="D49" s="7">
        <f t="shared" si="14"/>
        <v>0</v>
      </c>
      <c r="E49" s="326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25">
      <c r="A50" s="75"/>
      <c r="B50" s="76"/>
      <c r="C50" s="142"/>
      <c r="D50" s="7">
        <f t="shared" si="14"/>
        <v>0</v>
      </c>
      <c r="E50" s="326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.75" thickBot="1" x14ac:dyDescent="0.3">
      <c r="A51" s="78"/>
      <c r="B51" s="79"/>
      <c r="C51" s="143"/>
      <c r="D51" s="151">
        <f t="shared" si="14"/>
        <v>0</v>
      </c>
      <c r="E51" s="327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25">
      <c r="A52" s="96" t="s">
        <v>84</v>
      </c>
      <c r="B52" s="97">
        <v>54.25</v>
      </c>
      <c r="C52" s="144">
        <v>2</v>
      </c>
      <c r="D52" s="152">
        <f>B52*C52</f>
        <v>108.5</v>
      </c>
      <c r="E52" s="328" t="s">
        <v>43</v>
      </c>
      <c r="F52" s="98">
        <v>250</v>
      </c>
      <c r="G52" s="98" t="s">
        <v>13</v>
      </c>
      <c r="H52" s="98">
        <v>2</v>
      </c>
      <c r="I52" s="169">
        <v>44</v>
      </c>
      <c r="J52" s="176">
        <f>D52*I52</f>
        <v>4774</v>
      </c>
      <c r="K52" s="194">
        <f>J52/F52/22</f>
        <v>0.86799999999999999</v>
      </c>
    </row>
    <row r="53" spans="1:13" x14ac:dyDescent="0.25">
      <c r="A53" s="81"/>
      <c r="B53" s="82"/>
      <c r="C53" s="145"/>
      <c r="D53" s="7">
        <f t="shared" ref="D53:D63" si="17">B53*C53</f>
        <v>0</v>
      </c>
      <c r="E53" s="329"/>
      <c r="F53" s="83">
        <v>200</v>
      </c>
      <c r="G53" s="83"/>
      <c r="H53" s="83"/>
      <c r="I53" s="170"/>
      <c r="J53" s="11">
        <f t="shared" ref="J53:J63" si="18">D53*I53</f>
        <v>0</v>
      </c>
      <c r="K53" s="195">
        <f t="shared" ref="K53:K63" si="19">J53/F53/22</f>
        <v>0</v>
      </c>
    </row>
    <row r="54" spans="1:13" x14ac:dyDescent="0.25">
      <c r="A54" s="81"/>
      <c r="B54" s="82"/>
      <c r="C54" s="145"/>
      <c r="D54" s="7">
        <f t="shared" si="17"/>
        <v>0</v>
      </c>
      <c r="E54" s="329"/>
      <c r="F54" s="83">
        <v>200</v>
      </c>
      <c r="G54" s="83"/>
      <c r="H54" s="83"/>
      <c r="I54" s="170"/>
      <c r="J54" s="11">
        <f t="shared" si="18"/>
        <v>0</v>
      </c>
      <c r="K54" s="195">
        <f t="shared" si="19"/>
        <v>0</v>
      </c>
    </row>
    <row r="55" spans="1:13" x14ac:dyDescent="0.25">
      <c r="A55" s="81"/>
      <c r="B55" s="82"/>
      <c r="C55" s="145"/>
      <c r="D55" s="7">
        <f t="shared" si="17"/>
        <v>0</v>
      </c>
      <c r="E55" s="329"/>
      <c r="F55" s="83">
        <v>200</v>
      </c>
      <c r="G55" s="83"/>
      <c r="H55" s="83"/>
      <c r="I55" s="170"/>
      <c r="J55" s="11">
        <f t="shared" si="18"/>
        <v>0</v>
      </c>
      <c r="K55" s="195">
        <f t="shared" si="19"/>
        <v>0</v>
      </c>
    </row>
    <row r="56" spans="1:13" x14ac:dyDescent="0.25">
      <c r="A56" s="81"/>
      <c r="B56" s="82"/>
      <c r="C56" s="145"/>
      <c r="D56" s="7">
        <f t="shared" si="17"/>
        <v>0</v>
      </c>
      <c r="E56" s="329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25">
      <c r="A57" s="81"/>
      <c r="B57" s="82"/>
      <c r="C57" s="145"/>
      <c r="D57" s="7">
        <f t="shared" si="17"/>
        <v>0</v>
      </c>
      <c r="E57" s="329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25">
      <c r="A58" s="81"/>
      <c r="B58" s="82"/>
      <c r="C58" s="145"/>
      <c r="D58" s="7">
        <f t="shared" si="17"/>
        <v>0</v>
      </c>
      <c r="E58" s="329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25">
      <c r="A59" s="81"/>
      <c r="B59" s="82"/>
      <c r="C59" s="145"/>
      <c r="D59" s="7">
        <f t="shared" si="17"/>
        <v>0</v>
      </c>
      <c r="E59" s="329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25">
      <c r="A60" s="81"/>
      <c r="B60" s="82"/>
      <c r="C60" s="145"/>
      <c r="D60" s="7">
        <f t="shared" si="17"/>
        <v>0</v>
      </c>
      <c r="E60" s="329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25">
      <c r="A61" s="81"/>
      <c r="B61" s="82"/>
      <c r="C61" s="145"/>
      <c r="D61" s="7">
        <f t="shared" si="17"/>
        <v>0</v>
      </c>
      <c r="E61" s="329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25">
      <c r="A62" s="81"/>
      <c r="B62" s="82"/>
      <c r="C62" s="145"/>
      <c r="D62" s="7">
        <f t="shared" si="17"/>
        <v>0</v>
      </c>
      <c r="E62" s="329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.75" thickBot="1" x14ac:dyDescent="0.3">
      <c r="A63" s="84"/>
      <c r="B63" s="85"/>
      <c r="C63" s="146"/>
      <c r="D63" s="151">
        <f t="shared" si="17"/>
        <v>0</v>
      </c>
      <c r="E63" s="330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25">
      <c r="A64" s="32" t="s">
        <v>85</v>
      </c>
      <c r="B64" s="33">
        <v>35.1</v>
      </c>
      <c r="C64" s="129">
        <v>8.85</v>
      </c>
      <c r="D64" s="30">
        <f>B64*C64</f>
        <v>310.63499999999999</v>
      </c>
      <c r="E64" s="303" t="s">
        <v>45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6833.9699999999993</v>
      </c>
      <c r="K64" s="179">
        <f>J64/F64/22</f>
        <v>0.17257499999999998</v>
      </c>
      <c r="M64" s="29"/>
    </row>
    <row r="65" spans="1:13" x14ac:dyDescent="0.25">
      <c r="A65" s="35" t="s">
        <v>86</v>
      </c>
      <c r="B65" s="36">
        <v>13.4</v>
      </c>
      <c r="C65" s="130">
        <v>8.4499999999999993</v>
      </c>
      <c r="D65" s="6">
        <f>B65*C65</f>
        <v>113.22999999999999</v>
      </c>
      <c r="E65" s="304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2491.06</v>
      </c>
      <c r="K65" s="180">
        <f t="shared" ref="K65:K70" si="21">J65/F65/22</f>
        <v>6.2905555555555562E-2</v>
      </c>
    </row>
    <row r="66" spans="1:13" x14ac:dyDescent="0.25">
      <c r="A66" s="35"/>
      <c r="B66" s="36"/>
      <c r="C66" s="130"/>
      <c r="D66" s="6">
        <f>B66*C66</f>
        <v>0</v>
      </c>
      <c r="E66" s="304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25">
      <c r="A67" s="35"/>
      <c r="B67" s="36"/>
      <c r="C67" s="130"/>
      <c r="D67" s="6">
        <f t="shared" ref="D67:D70" si="22">B67*C67</f>
        <v>0</v>
      </c>
      <c r="E67" s="304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25">
      <c r="A68" s="35"/>
      <c r="B68" s="36"/>
      <c r="C68" s="130"/>
      <c r="D68" s="6">
        <f t="shared" si="22"/>
        <v>0</v>
      </c>
      <c r="E68" s="304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25">
      <c r="A69" s="35"/>
      <c r="B69" s="36"/>
      <c r="C69" s="130"/>
      <c r="D69" s="6">
        <f t="shared" si="22"/>
        <v>0</v>
      </c>
      <c r="E69" s="304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.75" thickBot="1" x14ac:dyDescent="0.3">
      <c r="A70" s="38"/>
      <c r="B70" s="39"/>
      <c r="C70" s="131"/>
      <c r="D70" s="31">
        <f t="shared" si="22"/>
        <v>0</v>
      </c>
      <c r="E70" s="309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25">
      <c r="A71" s="99" t="s">
        <v>87</v>
      </c>
      <c r="B71" s="100">
        <v>8.9</v>
      </c>
      <c r="C71" s="147">
        <v>2</v>
      </c>
      <c r="D71" s="30">
        <f>B71*C71</f>
        <v>17.8</v>
      </c>
      <c r="E71" s="310" t="s">
        <v>46</v>
      </c>
      <c r="F71" s="101">
        <v>6000</v>
      </c>
      <c r="G71" s="101" t="s">
        <v>13</v>
      </c>
      <c r="H71" s="102">
        <v>1</v>
      </c>
      <c r="I71" s="172">
        <v>22</v>
      </c>
      <c r="J71" s="176">
        <f>D71*I71</f>
        <v>391.6</v>
      </c>
      <c r="K71" s="197">
        <f>J71/F71/22</f>
        <v>2.9666666666666665E-3</v>
      </c>
      <c r="M71" s="29"/>
    </row>
    <row r="72" spans="1:13" x14ac:dyDescent="0.25">
      <c r="A72" s="103"/>
      <c r="B72" s="104"/>
      <c r="C72" s="148"/>
      <c r="D72" s="6">
        <f>B72*C72</f>
        <v>0</v>
      </c>
      <c r="E72" s="311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25">
      <c r="A73" s="103"/>
      <c r="B73" s="104"/>
      <c r="C73" s="148"/>
      <c r="D73" s="6">
        <f t="shared" ref="D73:D76" si="25">B73*C73</f>
        <v>0</v>
      </c>
      <c r="E73" s="311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25">
      <c r="A74" s="103"/>
      <c r="B74" s="104"/>
      <c r="C74" s="148"/>
      <c r="D74" s="6">
        <f t="shared" si="25"/>
        <v>0</v>
      </c>
      <c r="E74" s="311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25">
      <c r="A75" s="103"/>
      <c r="B75" s="104"/>
      <c r="C75" s="148"/>
      <c r="D75" s="6">
        <f t="shared" si="25"/>
        <v>0</v>
      </c>
      <c r="E75" s="311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.75" thickBot="1" x14ac:dyDescent="0.3">
      <c r="A76" s="107"/>
      <c r="B76" s="108"/>
      <c r="C76" s="149"/>
      <c r="D76" s="31">
        <f t="shared" si="25"/>
        <v>0</v>
      </c>
      <c r="E76" s="312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25">
      <c r="A77" s="51"/>
      <c r="B77" s="52"/>
      <c r="C77" s="150"/>
      <c r="D77" s="30">
        <f>B77*C77</f>
        <v>0</v>
      </c>
      <c r="E77" s="313" t="s">
        <v>47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25">
      <c r="A78" s="55"/>
      <c r="B78" s="56"/>
      <c r="C78" s="133"/>
      <c r="D78" s="6">
        <f>B78*C78</f>
        <v>0</v>
      </c>
      <c r="E78" s="314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25">
      <c r="A79" s="55"/>
      <c r="B79" s="56"/>
      <c r="C79" s="133"/>
      <c r="D79" s="6">
        <f>B79*C79</f>
        <v>0</v>
      </c>
      <c r="E79" s="314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25">
      <c r="A80" s="55"/>
      <c r="B80" s="56"/>
      <c r="C80" s="133"/>
      <c r="D80" s="6">
        <f t="shared" ref="D80:D83" si="28">B80*C80</f>
        <v>0</v>
      </c>
      <c r="E80" s="314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25">
      <c r="A81" s="55"/>
      <c r="B81" s="56"/>
      <c r="C81" s="133"/>
      <c r="D81" s="6">
        <f t="shared" si="28"/>
        <v>0</v>
      </c>
      <c r="E81" s="314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25">
      <c r="A82" s="55"/>
      <c r="B82" s="56"/>
      <c r="C82" s="133"/>
      <c r="D82" s="6">
        <f t="shared" si="28"/>
        <v>0</v>
      </c>
      <c r="E82" s="314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.75" thickBot="1" x14ac:dyDescent="0.3">
      <c r="A83" s="59"/>
      <c r="B83" s="60"/>
      <c r="C83" s="134"/>
      <c r="D83" s="31">
        <f t="shared" si="28"/>
        <v>0</v>
      </c>
      <c r="E83" s="315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25">
      <c r="A84" s="87"/>
      <c r="B84" s="88"/>
      <c r="C84" s="135"/>
      <c r="D84" s="30">
        <f>B84*C84</f>
        <v>0</v>
      </c>
      <c r="E84" s="316" t="s">
        <v>48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25">
      <c r="A85" s="63"/>
      <c r="B85" s="64"/>
      <c r="C85" s="136"/>
      <c r="D85" s="6">
        <f>B85*C85</f>
        <v>0</v>
      </c>
      <c r="E85" s="317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25">
      <c r="A86" s="63"/>
      <c r="B86" s="64"/>
      <c r="C86" s="136"/>
      <c r="D86" s="6">
        <f>B86*C86</f>
        <v>0</v>
      </c>
      <c r="E86" s="317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25">
      <c r="A87" s="63"/>
      <c r="B87" s="64"/>
      <c r="C87" s="136"/>
      <c r="D87" s="6">
        <f t="shared" ref="D87:D90" si="31">B87*C87</f>
        <v>0</v>
      </c>
      <c r="E87" s="317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25">
      <c r="A88" s="63"/>
      <c r="B88" s="64"/>
      <c r="C88" s="136"/>
      <c r="D88" s="6">
        <f t="shared" si="31"/>
        <v>0</v>
      </c>
      <c r="E88" s="317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25">
      <c r="A89" s="63"/>
      <c r="B89" s="64"/>
      <c r="C89" s="136"/>
      <c r="D89" s="6">
        <f t="shared" si="31"/>
        <v>0</v>
      </c>
      <c r="E89" s="317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.75" thickBot="1" x14ac:dyDescent="0.3">
      <c r="A90" s="66"/>
      <c r="B90" s="67"/>
      <c r="C90" s="137"/>
      <c r="D90" s="31">
        <f t="shared" si="31"/>
        <v>0</v>
      </c>
      <c r="E90" s="318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25">
      <c r="A91" s="90" t="s">
        <v>88</v>
      </c>
      <c r="B91" s="91">
        <v>11.16</v>
      </c>
      <c r="C91" s="138">
        <v>2</v>
      </c>
      <c r="D91" s="30">
        <f>B91*C91</f>
        <v>22.32</v>
      </c>
      <c r="E91" s="319" t="s">
        <v>49</v>
      </c>
      <c r="F91" s="92">
        <v>130</v>
      </c>
      <c r="G91" s="92" t="s">
        <v>89</v>
      </c>
      <c r="H91" s="114">
        <v>1</v>
      </c>
      <c r="I91" s="163">
        <v>4</v>
      </c>
      <c r="J91" s="176">
        <f>D91*I91</f>
        <v>89.28</v>
      </c>
      <c r="K91" s="188">
        <f>J91/F91/22</f>
        <v>3.1216783216783218E-2</v>
      </c>
    </row>
    <row r="92" spans="1:11" x14ac:dyDescent="0.25">
      <c r="A92" s="69"/>
      <c r="B92" s="70"/>
      <c r="C92" s="139"/>
      <c r="D92" s="6">
        <f>B92*C92</f>
        <v>0</v>
      </c>
      <c r="E92" s="320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25">
      <c r="A93" s="69"/>
      <c r="B93" s="70"/>
      <c r="C93" s="139"/>
      <c r="D93" s="6">
        <f>B93*C93</f>
        <v>0</v>
      </c>
      <c r="E93" s="320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25">
      <c r="A94" s="69"/>
      <c r="B94" s="70"/>
      <c r="C94" s="139"/>
      <c r="D94" s="6">
        <f t="shared" ref="D94:D97" si="34">B94*C94</f>
        <v>0</v>
      </c>
      <c r="E94" s="320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25">
      <c r="A95" s="69"/>
      <c r="B95" s="70"/>
      <c r="C95" s="139"/>
      <c r="D95" s="6">
        <f t="shared" si="34"/>
        <v>0</v>
      </c>
      <c r="E95" s="320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25">
      <c r="A96" s="69"/>
      <c r="B96" s="70"/>
      <c r="C96" s="139"/>
      <c r="D96" s="6">
        <f t="shared" si="34"/>
        <v>0</v>
      </c>
      <c r="E96" s="320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.75" thickBot="1" x14ac:dyDescent="0.3">
      <c r="A97" s="72"/>
      <c r="B97" s="73"/>
      <c r="C97" s="140"/>
      <c r="D97" s="31">
        <f t="shared" si="34"/>
        <v>0</v>
      </c>
      <c r="E97" s="321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25">
      <c r="A98" s="93" t="s">
        <v>90</v>
      </c>
      <c r="B98" s="94">
        <v>34.020000000000003</v>
      </c>
      <c r="C98" s="141">
        <v>2</v>
      </c>
      <c r="D98" s="30">
        <f>B98*C98</f>
        <v>68.040000000000006</v>
      </c>
      <c r="E98" s="325" t="s">
        <v>50</v>
      </c>
      <c r="F98" s="95">
        <v>300</v>
      </c>
      <c r="G98" s="95" t="s">
        <v>89</v>
      </c>
      <c r="H98" s="117">
        <v>2</v>
      </c>
      <c r="I98" s="166">
        <v>8</v>
      </c>
      <c r="J98" s="176">
        <f>D98*I98</f>
        <v>544.32000000000005</v>
      </c>
      <c r="K98" s="191">
        <f>J98/F98/22</f>
        <v>8.2472727272727281E-2</v>
      </c>
    </row>
    <row r="99" spans="1:11" x14ac:dyDescent="0.25">
      <c r="A99" s="75"/>
      <c r="B99" s="76"/>
      <c r="C99" s="142"/>
      <c r="D99" s="6">
        <f>B99*C99</f>
        <v>0</v>
      </c>
      <c r="E99" s="326"/>
      <c r="F99" s="77">
        <v>300</v>
      </c>
      <c r="G99" s="77"/>
      <c r="H99" s="118"/>
      <c r="I99" s="167"/>
      <c r="J99" s="11">
        <f t="shared" ref="J99:J102" si="35">D99*I99</f>
        <v>0</v>
      </c>
      <c r="K99" s="192">
        <f t="shared" ref="K99:K104" si="36">J99/F99/22</f>
        <v>0</v>
      </c>
    </row>
    <row r="100" spans="1:11" x14ac:dyDescent="0.25">
      <c r="A100" s="75"/>
      <c r="B100" s="76"/>
      <c r="C100" s="142"/>
      <c r="D100" s="6">
        <f>B100*C100</f>
        <v>0</v>
      </c>
      <c r="E100" s="326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25">
      <c r="A101" s="75"/>
      <c r="B101" s="76"/>
      <c r="C101" s="142"/>
      <c r="D101" s="6">
        <f t="shared" ref="D101:D104" si="37">B101*C101</f>
        <v>0</v>
      </c>
      <c r="E101" s="326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25">
      <c r="A102" s="75"/>
      <c r="B102" s="76"/>
      <c r="C102" s="142"/>
      <c r="D102" s="6">
        <f t="shared" si="37"/>
        <v>0</v>
      </c>
      <c r="E102" s="326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25">
      <c r="A103" s="75"/>
      <c r="B103" s="76"/>
      <c r="C103" s="142"/>
      <c r="D103" s="6">
        <f t="shared" si="37"/>
        <v>0</v>
      </c>
      <c r="E103" s="326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.75" thickBot="1" x14ac:dyDescent="0.3">
      <c r="A104" s="78"/>
      <c r="B104" s="79"/>
      <c r="C104" s="143"/>
      <c r="D104" s="31">
        <f t="shared" si="37"/>
        <v>0</v>
      </c>
      <c r="E104" s="327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25">
      <c r="A105" s="96"/>
      <c r="B105" s="97"/>
      <c r="C105" s="144"/>
      <c r="D105" s="30">
        <f>B105*C105</f>
        <v>0</v>
      </c>
      <c r="E105" s="328" t="s">
        <v>51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25">
      <c r="A106" s="81"/>
      <c r="B106" s="82"/>
      <c r="C106" s="145"/>
      <c r="D106" s="6">
        <f>B106*C106</f>
        <v>0</v>
      </c>
      <c r="E106" s="329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25">
      <c r="A107" s="81"/>
      <c r="B107" s="82"/>
      <c r="C107" s="145"/>
      <c r="D107" s="6">
        <f>B107*C107</f>
        <v>0</v>
      </c>
      <c r="E107" s="329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25">
      <c r="A108" s="81"/>
      <c r="B108" s="82"/>
      <c r="C108" s="145"/>
      <c r="D108" s="6">
        <f t="shared" ref="D108:D111" si="40">B108*C108</f>
        <v>0</v>
      </c>
      <c r="E108" s="329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25">
      <c r="A109" s="81"/>
      <c r="B109" s="82"/>
      <c r="C109" s="145"/>
      <c r="D109" s="6">
        <f t="shared" si="40"/>
        <v>0</v>
      </c>
      <c r="E109" s="329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25">
      <c r="A110" s="81"/>
      <c r="B110" s="82"/>
      <c r="C110" s="145"/>
      <c r="D110" s="6">
        <f t="shared" si="40"/>
        <v>0</v>
      </c>
      <c r="E110" s="329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.75" thickBot="1" x14ac:dyDescent="0.3">
      <c r="A111" s="84"/>
      <c r="B111" s="85"/>
      <c r="C111" s="146"/>
      <c r="D111" s="31">
        <f t="shared" si="40"/>
        <v>0</v>
      </c>
      <c r="E111" s="330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25">
      <c r="A112" s="32"/>
      <c r="B112" s="33"/>
      <c r="C112" s="129"/>
      <c r="D112" s="30">
        <f>B112*C112</f>
        <v>0</v>
      </c>
      <c r="E112" s="278" t="s">
        <v>52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25">
      <c r="A113" s="35"/>
      <c r="B113" s="36"/>
      <c r="C113" s="130"/>
      <c r="D113" s="6">
        <f>B113*C113</f>
        <v>0</v>
      </c>
      <c r="E113" s="279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.75" thickBot="1" x14ac:dyDescent="0.3">
      <c r="A114" s="38"/>
      <c r="B114" s="39"/>
      <c r="C114" s="131"/>
      <c r="D114" s="31">
        <f t="shared" ref="D114" si="43">B114*C114</f>
        <v>0</v>
      </c>
      <c r="E114" s="280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.75" thickBot="1" x14ac:dyDescent="0.3">
      <c r="A115" s="286" t="s">
        <v>53</v>
      </c>
      <c r="B115" s="287"/>
      <c r="C115" s="287"/>
      <c r="D115" s="9">
        <f>SUM(D2:D114)</f>
        <v>800.42499999999995</v>
      </c>
      <c r="I115" s="4"/>
      <c r="J115" s="178"/>
      <c r="K115" s="201"/>
    </row>
    <row r="116" spans="1:11" ht="15.75" thickBot="1" x14ac:dyDescent="0.3">
      <c r="A116" s="288" t="s">
        <v>54</v>
      </c>
      <c r="B116" s="289"/>
      <c r="C116" s="289"/>
      <c r="D116" s="289"/>
      <c r="E116" s="289"/>
      <c r="F116" s="289"/>
      <c r="G116" s="289"/>
      <c r="H116" s="289"/>
      <c r="I116" s="289"/>
      <c r="J116" s="153">
        <f>SUM(J2:J114)</f>
        <v>16317.03</v>
      </c>
      <c r="K116" s="202"/>
    </row>
    <row r="117" spans="1:11" ht="15.75" thickBot="1" x14ac:dyDescent="0.3">
      <c r="A117" s="290" t="s">
        <v>55</v>
      </c>
      <c r="B117" s="291"/>
      <c r="C117" s="291"/>
      <c r="D117" s="291"/>
      <c r="E117" s="291"/>
      <c r="F117" s="291"/>
      <c r="G117" s="291"/>
      <c r="H117" s="291"/>
      <c r="I117" s="291"/>
      <c r="J117" s="291"/>
      <c r="K117" s="203">
        <f>SUM(K2:K114)</f>
        <v>1.2739155205905204</v>
      </c>
    </row>
    <row r="118" spans="1:11" x14ac:dyDescent="0.25">
      <c r="B118" s="2"/>
      <c r="C118" s="2"/>
    </row>
    <row r="119" spans="1:11" ht="15.75" thickBot="1" x14ac:dyDescent="0.3">
      <c r="J119" s="29"/>
    </row>
    <row r="120" spans="1:11" ht="16.5" thickBot="1" x14ac:dyDescent="0.3">
      <c r="A120" s="306" t="s">
        <v>56</v>
      </c>
      <c r="B120" s="307"/>
      <c r="C120" s="307"/>
      <c r="D120" s="307"/>
      <c r="E120" s="308"/>
      <c r="J120" s="29"/>
    </row>
    <row r="121" spans="1:11" ht="15.75" thickBot="1" x14ac:dyDescent="0.3">
      <c r="A121" s="292" t="s">
        <v>57</v>
      </c>
      <c r="B121" s="293"/>
      <c r="C121" s="293"/>
      <c r="D121" s="293"/>
      <c r="E121" s="294"/>
    </row>
    <row r="122" spans="1:11" ht="6" customHeight="1" thickBot="1" x14ac:dyDescent="0.3"/>
    <row r="123" spans="1:11" ht="15.75" customHeight="1" x14ac:dyDescent="0.25">
      <c r="A123" s="283" t="s">
        <v>58</v>
      </c>
      <c r="B123" s="284"/>
      <c r="C123" s="284"/>
      <c r="D123" s="284"/>
      <c r="E123" s="285"/>
    </row>
    <row r="124" spans="1:11" ht="60" x14ac:dyDescent="0.25">
      <c r="A124" s="24" t="s">
        <v>59</v>
      </c>
      <c r="B124" s="13" t="s">
        <v>60</v>
      </c>
      <c r="C124" s="13" t="s">
        <v>61</v>
      </c>
      <c r="D124" s="14" t="s">
        <v>62</v>
      </c>
      <c r="E124" s="25" t="s">
        <v>63</v>
      </c>
    </row>
    <row r="125" spans="1:11" x14ac:dyDescent="0.25">
      <c r="A125" s="17" t="str">
        <f>E2</f>
        <v>INTERNA -Pisos Frios &amp; Acarpetados</v>
      </c>
      <c r="B125" s="29">
        <f>SUM(J2:J21)</f>
        <v>0</v>
      </c>
      <c r="C125" s="21">
        <f>F2</f>
        <v>800</v>
      </c>
      <c r="D125" s="123">
        <f>((800*B125)/C125)/22</f>
        <v>0</v>
      </c>
      <c r="E125" s="297"/>
    </row>
    <row r="126" spans="1:11" x14ac:dyDescent="0.2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4">((800*B126)/C126)/22</f>
        <v>0</v>
      </c>
      <c r="E126" s="298"/>
    </row>
    <row r="127" spans="1:11" x14ac:dyDescent="0.25">
      <c r="A127" s="17" t="str">
        <f>E28</f>
        <v>INTERNA -
Almoxarifado / Galpões</v>
      </c>
      <c r="B127" s="29">
        <f>SUM(J28:J33)</f>
        <v>28.999999999999996</v>
      </c>
      <c r="C127" s="21">
        <f>F28</f>
        <v>1500</v>
      </c>
      <c r="D127" s="123">
        <f t="shared" si="44"/>
        <v>0.70303030303030301</v>
      </c>
      <c r="E127" s="298"/>
    </row>
    <row r="128" spans="1:11" x14ac:dyDescent="0.2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4"/>
        <v>0</v>
      </c>
      <c r="E128" s="298"/>
    </row>
    <row r="129" spans="1:15" x14ac:dyDescent="0.25">
      <c r="A129" s="17" t="str">
        <f>E40</f>
        <v>INTERNA -
Áreas com espaços livres - saguão, hall e salão</v>
      </c>
      <c r="B129" s="29">
        <f>SUM(J40:J51)</f>
        <v>1163.8</v>
      </c>
      <c r="C129" s="21">
        <f>F40</f>
        <v>1000</v>
      </c>
      <c r="D129" s="123">
        <f t="shared" si="44"/>
        <v>42.32</v>
      </c>
      <c r="E129" s="298"/>
    </row>
    <row r="130" spans="1:15" x14ac:dyDescent="0.25">
      <c r="A130" s="17" t="str">
        <f>E52</f>
        <v>INTERNA -
Banheiros</v>
      </c>
      <c r="B130" s="29">
        <f>SUM(J52:J63)</f>
        <v>4774</v>
      </c>
      <c r="C130" s="21">
        <f>F52</f>
        <v>250</v>
      </c>
      <c r="D130" s="123">
        <f t="shared" si="44"/>
        <v>694.4</v>
      </c>
      <c r="E130" s="298"/>
    </row>
    <row r="131" spans="1:15" x14ac:dyDescent="0.25">
      <c r="C131" s="21"/>
      <c r="D131" s="123"/>
      <c r="E131" s="299"/>
    </row>
    <row r="132" spans="1:15" ht="30.75" customHeight="1" thickBot="1" x14ac:dyDescent="0.3">
      <c r="A132" s="281" t="s">
        <v>64</v>
      </c>
      <c r="B132" s="282"/>
      <c r="C132" s="282"/>
      <c r="D132" s="128">
        <f>SUM(D125:D131)</f>
        <v>737.42303030303026</v>
      </c>
      <c r="E132" s="26">
        <f>D132/800</f>
        <v>0.92177878787878786</v>
      </c>
      <c r="G132" s="12"/>
      <c r="H132" s="12"/>
    </row>
    <row r="133" spans="1:15" x14ac:dyDescent="0.25">
      <c r="A133" s="15"/>
      <c r="B133" s="15"/>
      <c r="C133" s="15"/>
      <c r="D133" s="27"/>
      <c r="E133" s="5"/>
    </row>
    <row r="134" spans="1:15" ht="15.75" customHeight="1" thickBot="1" x14ac:dyDescent="0.3">
      <c r="A134" s="15"/>
      <c r="B134" s="15"/>
      <c r="C134" s="15"/>
      <c r="D134" s="16"/>
    </row>
    <row r="135" spans="1:15" ht="15.75" customHeight="1" x14ac:dyDescent="0.25">
      <c r="A135" s="283" t="s">
        <v>65</v>
      </c>
      <c r="B135" s="284"/>
      <c r="C135" s="284"/>
      <c r="D135" s="284"/>
      <c r="E135" s="285"/>
    </row>
    <row r="136" spans="1:15" ht="75" x14ac:dyDescent="0.25">
      <c r="A136" s="24" t="s">
        <v>59</v>
      </c>
      <c r="B136" s="13" t="s">
        <v>66</v>
      </c>
      <c r="C136" s="13" t="s">
        <v>67</v>
      </c>
      <c r="D136" s="14" t="s">
        <v>68</v>
      </c>
      <c r="E136" s="25" t="s">
        <v>63</v>
      </c>
    </row>
    <row r="137" spans="1:15" s="4" customFormat="1" ht="60" x14ac:dyDescent="0.25">
      <c r="A137" s="19" t="str">
        <f>E64</f>
        <v>EXTERNA - 
Pisos pavimentados adjacentes / contíguos às edificações</v>
      </c>
      <c r="B137" s="12">
        <f>SUM(J64:J70)</f>
        <v>9325.0299999999988</v>
      </c>
      <c r="C137" s="22">
        <f>F64</f>
        <v>1800</v>
      </c>
      <c r="D137" s="23">
        <f>((1800*B137)/C137)/22</f>
        <v>423.86499999999995</v>
      </c>
      <c r="E137" s="297"/>
      <c r="I137" s="3"/>
      <c r="J137"/>
      <c r="K137"/>
      <c r="L137"/>
      <c r="M137"/>
      <c r="N137"/>
      <c r="O137"/>
    </row>
    <row r="138" spans="1:15" s="4" customFormat="1" ht="45" x14ac:dyDescent="0.25">
      <c r="A138" s="19" t="str">
        <f>E71</f>
        <v>EXTERNA - 
Varriação de passeios e arruamentos</v>
      </c>
      <c r="B138" s="12">
        <f>SUM(J71:J76)</f>
        <v>391.6</v>
      </c>
      <c r="C138" s="22">
        <f>F71</f>
        <v>6000</v>
      </c>
      <c r="D138" s="23">
        <f>((1800*B138)/C138)/22</f>
        <v>5.34</v>
      </c>
      <c r="E138" s="298"/>
      <c r="I138" s="3"/>
      <c r="J138"/>
      <c r="K138"/>
      <c r="L138"/>
      <c r="M138"/>
      <c r="N138"/>
      <c r="O138"/>
    </row>
    <row r="139" spans="1:15" s="4" customFormat="1" ht="45" x14ac:dyDescent="0.2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98"/>
      <c r="I139" s="3"/>
      <c r="J139"/>
      <c r="K139"/>
      <c r="L139"/>
      <c r="M139"/>
      <c r="N139"/>
      <c r="O139"/>
    </row>
    <row r="140" spans="1:15" s="4" customFormat="1" ht="60" x14ac:dyDescent="0.2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98"/>
      <c r="I140" s="3"/>
      <c r="J140"/>
      <c r="K140"/>
      <c r="L140"/>
      <c r="M140"/>
      <c r="N140"/>
      <c r="O140"/>
    </row>
    <row r="141" spans="1:15" s="4" customFormat="1" x14ac:dyDescent="0.25">
      <c r="A141" s="19"/>
      <c r="B141" s="12"/>
      <c r="C141" s="22"/>
      <c r="D141" s="23"/>
      <c r="E141" s="299"/>
      <c r="I141" s="3"/>
      <c r="J141"/>
      <c r="K141"/>
      <c r="L141"/>
      <c r="M141"/>
      <c r="N141"/>
      <c r="O141"/>
    </row>
    <row r="142" spans="1:15" s="4" customFormat="1" ht="30.75" customHeight="1" thickBot="1" x14ac:dyDescent="0.3">
      <c r="A142" s="281" t="s">
        <v>69</v>
      </c>
      <c r="B142" s="282"/>
      <c r="C142" s="282"/>
      <c r="D142" s="128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2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3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25">
      <c r="A145" s="283" t="s">
        <v>70</v>
      </c>
      <c r="B145" s="284"/>
      <c r="C145" s="284"/>
      <c r="D145" s="284"/>
      <c r="E145" s="285"/>
      <c r="I145" s="3"/>
      <c r="J145"/>
      <c r="K145"/>
      <c r="L145"/>
      <c r="M145"/>
      <c r="N145"/>
      <c r="O145"/>
    </row>
    <row r="146" spans="1:15" s="4" customFormat="1" ht="75" x14ac:dyDescent="0.25">
      <c r="A146" s="24" t="s">
        <v>59</v>
      </c>
      <c r="B146" s="13" t="s">
        <v>66</v>
      </c>
      <c r="C146" s="13" t="s">
        <v>67</v>
      </c>
      <c r="D146" s="14" t="s">
        <v>71</v>
      </c>
      <c r="E146" s="25" t="s">
        <v>63</v>
      </c>
      <c r="I146" s="3"/>
      <c r="J146"/>
      <c r="K146"/>
      <c r="L146"/>
      <c r="M146"/>
      <c r="N146"/>
      <c r="O146"/>
    </row>
    <row r="147" spans="1:15" s="4" customFormat="1" ht="45" x14ac:dyDescent="0.25">
      <c r="A147" s="20" t="str">
        <f>E91</f>
        <v>ESQUADRIAS EXTERNAS - 
Face externa COM exposição a situação de risco</v>
      </c>
      <c r="B147" s="12">
        <f>SUM(J91:J97)</f>
        <v>89.28</v>
      </c>
      <c r="C147" s="21">
        <f>F91</f>
        <v>130</v>
      </c>
      <c r="D147" s="23">
        <f>((300*B147)/C147)/22</f>
        <v>9.3650349650349654</v>
      </c>
      <c r="E147" s="297"/>
      <c r="I147" s="3"/>
      <c r="J147"/>
      <c r="K147"/>
      <c r="L147"/>
      <c r="M147"/>
      <c r="N147"/>
      <c r="O147"/>
    </row>
    <row r="148" spans="1:15" s="4" customFormat="1" ht="45" x14ac:dyDescent="0.25">
      <c r="A148" s="20" t="str">
        <f>E98</f>
        <v>ESQUADRIAS EXTERNAS - 
Face externa SEM exposição a situação de risco</v>
      </c>
      <c r="B148" s="12">
        <f>SUM(J98:J104)</f>
        <v>544.32000000000005</v>
      </c>
      <c r="C148" s="21">
        <f>F98</f>
        <v>300</v>
      </c>
      <c r="D148" s="23">
        <f>((300*B148)/C148)/22</f>
        <v>24.741818181818186</v>
      </c>
      <c r="E148" s="298"/>
      <c r="I148" s="3"/>
      <c r="J148"/>
      <c r="K148"/>
      <c r="L148"/>
      <c r="M148"/>
      <c r="N148"/>
      <c r="O148"/>
    </row>
    <row r="149" spans="1:15" s="4" customFormat="1" ht="30" x14ac:dyDescent="0.2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98"/>
      <c r="I149" s="3"/>
      <c r="J149"/>
      <c r="K149"/>
      <c r="L149"/>
      <c r="M149"/>
      <c r="N149"/>
      <c r="O149"/>
    </row>
    <row r="150" spans="1:15" s="4" customFormat="1" x14ac:dyDescent="0.25">
      <c r="A150" s="20"/>
      <c r="B150" s="12"/>
      <c r="C150" s="21"/>
      <c r="D150" s="23"/>
      <c r="E150" s="299"/>
      <c r="I150" s="3"/>
      <c r="J150"/>
      <c r="K150"/>
      <c r="L150"/>
      <c r="M150"/>
      <c r="N150"/>
      <c r="O150"/>
    </row>
    <row r="151" spans="1:15" s="4" customFormat="1" ht="30.75" customHeight="1" thickBot="1" x14ac:dyDescent="0.3">
      <c r="A151" s="281" t="s">
        <v>72</v>
      </c>
      <c r="B151" s="282"/>
      <c r="C151" s="282"/>
      <c r="D151" s="128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.75" thickBot="1" x14ac:dyDescent="0.3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25">
      <c r="A154" s="283" t="s">
        <v>73</v>
      </c>
      <c r="B154" s="284"/>
      <c r="C154" s="284"/>
      <c r="D154" s="284"/>
      <c r="E154" s="285"/>
      <c r="I154" s="3"/>
      <c r="J154"/>
      <c r="K154"/>
      <c r="L154"/>
      <c r="M154"/>
      <c r="N154"/>
      <c r="O154"/>
    </row>
    <row r="155" spans="1:15" s="4" customFormat="1" ht="75" x14ac:dyDescent="0.25">
      <c r="A155" s="24" t="s">
        <v>59</v>
      </c>
      <c r="B155" s="13" t="s">
        <v>66</v>
      </c>
      <c r="C155" s="13" t="s">
        <v>67</v>
      </c>
      <c r="D155" s="14" t="s">
        <v>74</v>
      </c>
      <c r="E155" s="25" t="s">
        <v>63</v>
      </c>
      <c r="I155" s="3"/>
      <c r="J155"/>
      <c r="K155"/>
      <c r="L155"/>
      <c r="M155"/>
      <c r="N155"/>
      <c r="O155"/>
    </row>
    <row r="156" spans="1:15" s="4" customFormat="1" x14ac:dyDescent="0.2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97"/>
      <c r="I156" s="3"/>
      <c r="J156"/>
      <c r="K156"/>
      <c r="L156"/>
      <c r="M156"/>
      <c r="N156"/>
      <c r="O156"/>
    </row>
    <row r="157" spans="1:15" s="4" customFormat="1" x14ac:dyDescent="0.25">
      <c r="A157" s="20"/>
      <c r="B157" s="12"/>
      <c r="C157" s="21"/>
      <c r="D157" s="23"/>
      <c r="E157" s="299"/>
      <c r="I157" s="3"/>
      <c r="J157"/>
      <c r="K157"/>
      <c r="L157"/>
      <c r="M157"/>
      <c r="N157"/>
      <c r="O157"/>
    </row>
    <row r="158" spans="1:15" s="4" customFormat="1" ht="30.75" customHeight="1" thickBot="1" x14ac:dyDescent="0.3">
      <c r="A158" s="281" t="s">
        <v>75</v>
      </c>
      <c r="B158" s="282"/>
      <c r="C158" s="282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.75" thickBot="1" x14ac:dyDescent="0.3">
      <c r="A160" s="295" t="s">
        <v>76</v>
      </c>
      <c r="B160" s="296"/>
      <c r="C160" s="296"/>
      <c r="D160" s="296"/>
      <c r="E160" s="10">
        <f>E132+E142+E151+E158</f>
        <v>1.2739155205905206</v>
      </c>
      <c r="I160" s="3"/>
      <c r="J160"/>
      <c r="K160"/>
      <c r="L160"/>
      <c r="M160"/>
      <c r="N160"/>
      <c r="O160"/>
    </row>
  </sheetData>
  <mergeCells count="32">
    <mergeCell ref="A158:C158"/>
    <mergeCell ref="A160:D160"/>
    <mergeCell ref="A145:E145"/>
    <mergeCell ref="E147:E150"/>
    <mergeCell ref="A151:C151"/>
    <mergeCell ref="A154:E154"/>
    <mergeCell ref="E156:E157"/>
    <mergeCell ref="E125:E131"/>
    <mergeCell ref="A132:C132"/>
    <mergeCell ref="A135:E135"/>
    <mergeCell ref="E137:E141"/>
    <mergeCell ref="A142:C142"/>
    <mergeCell ref="A116:I116"/>
    <mergeCell ref="A117:J117"/>
    <mergeCell ref="A120:E120"/>
    <mergeCell ref="A121:E121"/>
    <mergeCell ref="A123:E123"/>
    <mergeCell ref="E91:E97"/>
    <mergeCell ref="E98:E104"/>
    <mergeCell ref="E105:E111"/>
    <mergeCell ref="E112:E114"/>
    <mergeCell ref="A115:C115"/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C11B2-1330-43B9-8A94-A66F915F627D}">
  <sheetPr>
    <tabColor rgb="FFFF0000"/>
  </sheetPr>
  <dimension ref="A1:O160"/>
  <sheetViews>
    <sheetView workbookViewId="0">
      <pane ySplit="1" topLeftCell="A77" activePane="bottomLeft" state="frozen"/>
      <selection pane="bottomLeft" activeCell="B98" sqref="B98"/>
    </sheetView>
  </sheetViews>
  <sheetFormatPr defaultRowHeight="15" x14ac:dyDescent="0.25"/>
  <cols>
    <col min="1" max="1" width="28.85546875" customWidth="1"/>
    <col min="2" max="2" width="10.7109375" customWidth="1"/>
    <col min="3" max="3" width="14.85546875" customWidth="1"/>
    <col min="4" max="4" width="13.42578125" style="2" customWidth="1"/>
    <col min="5" max="5" width="15.140625" style="4" customWidth="1"/>
    <col min="6" max="6" width="14.42578125" style="4" customWidth="1"/>
    <col min="7" max="7" width="13.28515625" style="4" customWidth="1"/>
    <col min="8" max="8" width="11.42578125" style="4" customWidth="1"/>
    <col min="9" max="9" width="11.5703125" style="3" customWidth="1"/>
    <col min="10" max="10" width="18.85546875" customWidth="1"/>
    <col min="11" max="11" width="10.140625" customWidth="1"/>
  </cols>
  <sheetData>
    <row r="1" spans="1:13" s="1" customFormat="1" ht="64.5" customHeight="1" thickBot="1" x14ac:dyDescent="0.3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25">
      <c r="A2" s="32" t="s">
        <v>11</v>
      </c>
      <c r="B2" s="33">
        <v>4.5</v>
      </c>
      <c r="C2" s="129">
        <v>2.7</v>
      </c>
      <c r="D2" s="30">
        <f>B2*C2</f>
        <v>12.15</v>
      </c>
      <c r="E2" s="303" t="s">
        <v>12</v>
      </c>
      <c r="F2" s="34">
        <v>800</v>
      </c>
      <c r="G2" s="34" t="s">
        <v>13</v>
      </c>
      <c r="H2" s="49">
        <v>1</v>
      </c>
      <c r="I2" s="154">
        <v>22</v>
      </c>
      <c r="J2" s="176">
        <f>D2*I2</f>
        <v>267.3</v>
      </c>
      <c r="K2" s="179">
        <f>J2/F2/22</f>
        <v>1.51875E-2</v>
      </c>
      <c r="M2" s="29"/>
    </row>
    <row r="3" spans="1:13" x14ac:dyDescent="0.25">
      <c r="A3" s="35" t="s">
        <v>91</v>
      </c>
      <c r="B3" s="36">
        <v>5.4</v>
      </c>
      <c r="C3" s="130">
        <v>3.7</v>
      </c>
      <c r="D3" s="6">
        <f>B3*C3</f>
        <v>19.980000000000004</v>
      </c>
      <c r="E3" s="304"/>
      <c r="F3" s="37">
        <v>800</v>
      </c>
      <c r="G3" s="37" t="s">
        <v>13</v>
      </c>
      <c r="H3" s="48">
        <v>1</v>
      </c>
      <c r="I3" s="155">
        <v>22</v>
      </c>
      <c r="J3" s="11">
        <f t="shared" ref="J3:J5" si="0">D3*I3</f>
        <v>439.56000000000006</v>
      </c>
      <c r="K3" s="180">
        <f t="shared" ref="K3:K21" si="1">J3/F3/22</f>
        <v>2.4975000000000004E-2</v>
      </c>
    </row>
    <row r="4" spans="1:13" x14ac:dyDescent="0.25">
      <c r="A4" s="35" t="s">
        <v>92</v>
      </c>
      <c r="B4" s="36">
        <v>2.75</v>
      </c>
      <c r="C4" s="130">
        <v>2.1</v>
      </c>
      <c r="D4" s="6">
        <f t="shared" ref="D4:D7" si="2">B4*C4</f>
        <v>5.7750000000000004</v>
      </c>
      <c r="E4" s="304"/>
      <c r="F4" s="37">
        <v>800</v>
      </c>
      <c r="G4" s="37" t="s">
        <v>13</v>
      </c>
      <c r="H4" s="48">
        <v>1</v>
      </c>
      <c r="I4" s="155">
        <v>22</v>
      </c>
      <c r="J4" s="11">
        <f t="shared" si="0"/>
        <v>127.05000000000001</v>
      </c>
      <c r="K4" s="180">
        <f t="shared" si="1"/>
        <v>7.2187500000000012E-3</v>
      </c>
    </row>
    <row r="5" spans="1:13" x14ac:dyDescent="0.25">
      <c r="A5" s="35" t="s">
        <v>93</v>
      </c>
      <c r="B5" s="36">
        <v>2.25</v>
      </c>
      <c r="C5" s="130">
        <v>4</v>
      </c>
      <c r="D5" s="6">
        <f t="shared" si="2"/>
        <v>9</v>
      </c>
      <c r="E5" s="304"/>
      <c r="F5" s="37">
        <v>800</v>
      </c>
      <c r="G5" s="37" t="s">
        <v>13</v>
      </c>
      <c r="H5" s="48">
        <v>1</v>
      </c>
      <c r="I5" s="155">
        <v>22</v>
      </c>
      <c r="J5" s="11">
        <f t="shared" si="0"/>
        <v>198</v>
      </c>
      <c r="K5" s="180">
        <f t="shared" si="1"/>
        <v>1.125E-2</v>
      </c>
    </row>
    <row r="6" spans="1:13" x14ac:dyDescent="0.25">
      <c r="A6" s="35" t="s">
        <v>94</v>
      </c>
      <c r="B6" s="36">
        <v>4.4000000000000004</v>
      </c>
      <c r="C6" s="130">
        <v>3.9</v>
      </c>
      <c r="D6" s="6">
        <f t="shared" si="2"/>
        <v>17.16</v>
      </c>
      <c r="E6" s="304"/>
      <c r="F6" s="37">
        <v>800</v>
      </c>
      <c r="G6" s="37" t="s">
        <v>13</v>
      </c>
      <c r="H6" s="48">
        <v>1</v>
      </c>
      <c r="I6" s="155">
        <v>22</v>
      </c>
      <c r="J6" s="11">
        <f>D6*I6</f>
        <v>377.52</v>
      </c>
      <c r="K6" s="180">
        <f t="shared" si="1"/>
        <v>2.145E-2</v>
      </c>
    </row>
    <row r="7" spans="1:13" x14ac:dyDescent="0.25">
      <c r="A7" s="35" t="s">
        <v>95</v>
      </c>
      <c r="B7" s="36">
        <v>3.3</v>
      </c>
      <c r="C7" s="130">
        <v>4.1500000000000004</v>
      </c>
      <c r="D7" s="6">
        <f t="shared" si="2"/>
        <v>13.695</v>
      </c>
      <c r="E7" s="304"/>
      <c r="F7" s="37">
        <v>800</v>
      </c>
      <c r="G7" s="37" t="s">
        <v>13</v>
      </c>
      <c r="H7" s="48">
        <v>1</v>
      </c>
      <c r="I7" s="155">
        <v>22</v>
      </c>
      <c r="J7" s="11">
        <f>D7*I7</f>
        <v>301.29000000000002</v>
      </c>
      <c r="K7" s="180">
        <f t="shared" si="1"/>
        <v>1.7118750000000002E-2</v>
      </c>
    </row>
    <row r="8" spans="1:13" x14ac:dyDescent="0.25">
      <c r="A8" s="35" t="s">
        <v>96</v>
      </c>
      <c r="B8" s="36">
        <v>3.6</v>
      </c>
      <c r="C8" s="130">
        <v>4.7</v>
      </c>
      <c r="D8" s="7">
        <f>B8*C8</f>
        <v>16.920000000000002</v>
      </c>
      <c r="E8" s="304"/>
      <c r="F8" s="37">
        <v>800</v>
      </c>
      <c r="G8" s="37" t="s">
        <v>13</v>
      </c>
      <c r="H8" s="37">
        <v>1</v>
      </c>
      <c r="I8" s="155">
        <v>22</v>
      </c>
      <c r="J8" s="11">
        <f>D8*I8</f>
        <v>372.24</v>
      </c>
      <c r="K8" s="180">
        <f>J8/F8/22</f>
        <v>2.1149999999999999E-2</v>
      </c>
    </row>
    <row r="9" spans="1:13" x14ac:dyDescent="0.25">
      <c r="A9" s="35" t="s">
        <v>97</v>
      </c>
      <c r="B9" s="36">
        <v>4.5</v>
      </c>
      <c r="C9" s="130">
        <v>4.5</v>
      </c>
      <c r="D9" s="7">
        <f t="shared" ref="D9:D21" si="3">B9*C9</f>
        <v>20.25</v>
      </c>
      <c r="E9" s="304"/>
      <c r="F9" s="37">
        <v>800</v>
      </c>
      <c r="G9" s="37" t="s">
        <v>13</v>
      </c>
      <c r="H9" s="37">
        <v>1</v>
      </c>
      <c r="I9" s="155">
        <v>22</v>
      </c>
      <c r="J9" s="11">
        <f t="shared" ref="J9:J21" si="4">D9*I9</f>
        <v>445.5</v>
      </c>
      <c r="K9" s="180">
        <f t="shared" si="1"/>
        <v>2.5312500000000002E-2</v>
      </c>
    </row>
    <row r="10" spans="1:13" x14ac:dyDescent="0.25">
      <c r="A10" s="35" t="s">
        <v>98</v>
      </c>
      <c r="B10" s="36">
        <v>3.4</v>
      </c>
      <c r="C10" s="130">
        <v>3.6</v>
      </c>
      <c r="D10" s="7">
        <f t="shared" si="3"/>
        <v>12.24</v>
      </c>
      <c r="E10" s="304"/>
      <c r="F10" s="37">
        <v>800</v>
      </c>
      <c r="G10" s="37" t="s">
        <v>13</v>
      </c>
      <c r="H10" s="37">
        <v>1</v>
      </c>
      <c r="I10" s="155">
        <v>22</v>
      </c>
      <c r="J10" s="11">
        <f t="shared" si="4"/>
        <v>269.28000000000003</v>
      </c>
      <c r="K10" s="180">
        <f t="shared" si="1"/>
        <v>1.5300000000000001E-2</v>
      </c>
    </row>
    <row r="11" spans="1:13" x14ac:dyDescent="0.25">
      <c r="A11" s="35"/>
      <c r="B11" s="36"/>
      <c r="C11" s="130"/>
      <c r="D11" s="7">
        <f t="shared" si="3"/>
        <v>0</v>
      </c>
      <c r="E11" s="304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25">
      <c r="A12" s="35"/>
      <c r="B12" s="36"/>
      <c r="C12" s="130"/>
      <c r="D12" s="7">
        <f t="shared" si="3"/>
        <v>0</v>
      </c>
      <c r="E12" s="304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25">
      <c r="A13" s="35"/>
      <c r="B13" s="36"/>
      <c r="C13" s="130"/>
      <c r="D13" s="7">
        <f t="shared" si="3"/>
        <v>0</v>
      </c>
      <c r="E13" s="304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25">
      <c r="A14" s="35"/>
      <c r="B14" s="36"/>
      <c r="C14" s="130"/>
      <c r="D14" s="7">
        <f t="shared" si="3"/>
        <v>0</v>
      </c>
      <c r="E14" s="304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25">
      <c r="A15" s="35"/>
      <c r="B15" s="36"/>
      <c r="C15" s="130"/>
      <c r="D15" s="7">
        <f t="shared" si="3"/>
        <v>0</v>
      </c>
      <c r="E15" s="304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25">
      <c r="A16" s="35"/>
      <c r="B16" s="36"/>
      <c r="C16" s="130"/>
      <c r="D16" s="7">
        <f t="shared" si="3"/>
        <v>0</v>
      </c>
      <c r="E16" s="304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25">
      <c r="A17" s="35"/>
      <c r="B17" s="36"/>
      <c r="C17" s="130"/>
      <c r="D17" s="7">
        <f t="shared" si="3"/>
        <v>0</v>
      </c>
      <c r="E17" s="304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25">
      <c r="A18" s="35"/>
      <c r="B18" s="36"/>
      <c r="C18" s="130"/>
      <c r="D18" s="7">
        <f t="shared" si="3"/>
        <v>0</v>
      </c>
      <c r="E18" s="304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25">
      <c r="A19" s="35"/>
      <c r="B19" s="36"/>
      <c r="C19" s="130"/>
      <c r="D19" s="7">
        <f t="shared" si="3"/>
        <v>0</v>
      </c>
      <c r="E19" s="304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25">
      <c r="A20" s="35"/>
      <c r="B20" s="36"/>
      <c r="C20" s="130"/>
      <c r="D20" s="7">
        <f t="shared" si="3"/>
        <v>0</v>
      </c>
      <c r="E20" s="304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.75" thickBot="1" x14ac:dyDescent="0.3">
      <c r="A21" s="38"/>
      <c r="B21" s="39"/>
      <c r="C21" s="131"/>
      <c r="D21" s="151">
        <f t="shared" si="3"/>
        <v>0</v>
      </c>
      <c r="E21" s="309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25">
      <c r="A22" s="124" t="s">
        <v>99</v>
      </c>
      <c r="B22" s="125">
        <v>4</v>
      </c>
      <c r="C22" s="132">
        <v>2.4</v>
      </c>
      <c r="D22" s="8">
        <f>B22*C22</f>
        <v>9.6</v>
      </c>
      <c r="E22" s="332" t="s">
        <v>38</v>
      </c>
      <c r="F22" s="126">
        <v>360</v>
      </c>
      <c r="G22" s="126" t="s">
        <v>13</v>
      </c>
      <c r="H22" s="127">
        <v>1</v>
      </c>
      <c r="I22" s="157">
        <v>22</v>
      </c>
      <c r="J22" s="28">
        <f>D22*I22</f>
        <v>211.2</v>
      </c>
      <c r="K22" s="182">
        <f>J22/F22/22</f>
        <v>2.6666666666666668E-2</v>
      </c>
      <c r="M22" s="29"/>
    </row>
    <row r="23" spans="1:13" x14ac:dyDescent="0.25">
      <c r="A23" s="55"/>
      <c r="B23" s="56"/>
      <c r="C23" s="133"/>
      <c r="D23" s="6">
        <f>B23*C23</f>
        <v>0</v>
      </c>
      <c r="E23" s="314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25">
      <c r="A24" s="55"/>
      <c r="B24" s="56"/>
      <c r="C24" s="133"/>
      <c r="D24" s="6">
        <f t="shared" ref="D24:D27" si="7">B24*C24</f>
        <v>0</v>
      </c>
      <c r="E24" s="314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25">
      <c r="A25" s="55"/>
      <c r="B25" s="56"/>
      <c r="C25" s="133"/>
      <c r="D25" s="6">
        <f t="shared" si="7"/>
        <v>0</v>
      </c>
      <c r="E25" s="314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25">
      <c r="A26" s="55"/>
      <c r="B26" s="56"/>
      <c r="C26" s="133"/>
      <c r="D26" s="6">
        <f t="shared" si="7"/>
        <v>0</v>
      </c>
      <c r="E26" s="314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.75" thickBot="1" x14ac:dyDescent="0.3">
      <c r="A27" s="59"/>
      <c r="B27" s="60"/>
      <c r="C27" s="134"/>
      <c r="D27" s="31">
        <f t="shared" si="7"/>
        <v>0</v>
      </c>
      <c r="E27" s="315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25">
      <c r="A28" s="87"/>
      <c r="B28" s="88"/>
      <c r="C28" s="135"/>
      <c r="D28" s="152">
        <f>B28*C28</f>
        <v>0</v>
      </c>
      <c r="E28" s="316" t="s">
        <v>39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25">
      <c r="A29" s="63"/>
      <c r="B29" s="64"/>
      <c r="C29" s="136"/>
      <c r="D29" s="7">
        <f t="shared" ref="D29:D33" si="8">B29*C29</f>
        <v>0</v>
      </c>
      <c r="E29" s="317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25">
      <c r="A30" s="63"/>
      <c r="B30" s="64"/>
      <c r="C30" s="136"/>
      <c r="D30" s="7">
        <f t="shared" si="8"/>
        <v>0</v>
      </c>
      <c r="E30" s="317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25">
      <c r="A31" s="63"/>
      <c r="B31" s="64"/>
      <c r="C31" s="136"/>
      <c r="D31" s="7">
        <f t="shared" si="8"/>
        <v>0</v>
      </c>
      <c r="E31" s="317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25">
      <c r="A32" s="63"/>
      <c r="B32" s="64"/>
      <c r="C32" s="136"/>
      <c r="D32" s="7">
        <f t="shared" si="8"/>
        <v>0</v>
      </c>
      <c r="E32" s="317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.75" thickBot="1" x14ac:dyDescent="0.3">
      <c r="A33" s="66"/>
      <c r="B33" s="67"/>
      <c r="C33" s="137"/>
      <c r="D33" s="151">
        <f t="shared" si="8"/>
        <v>0</v>
      </c>
      <c r="E33" s="318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25">
      <c r="A34" s="90" t="s">
        <v>85</v>
      </c>
      <c r="B34" s="91">
        <v>4.8</v>
      </c>
      <c r="C34" s="138">
        <v>5</v>
      </c>
      <c r="D34" s="152">
        <f>B34*C34</f>
        <v>24</v>
      </c>
      <c r="E34" s="319" t="s">
        <v>40</v>
      </c>
      <c r="F34" s="92">
        <v>1200</v>
      </c>
      <c r="G34" s="92" t="s">
        <v>13</v>
      </c>
      <c r="H34" s="92">
        <v>1</v>
      </c>
      <c r="I34" s="163">
        <v>22</v>
      </c>
      <c r="J34" s="176">
        <f>D34*I34</f>
        <v>528</v>
      </c>
      <c r="K34" s="188">
        <f>J34/F34/22</f>
        <v>0.02</v>
      </c>
    </row>
    <row r="35" spans="1:11" x14ac:dyDescent="0.25">
      <c r="A35" s="69" t="s">
        <v>100</v>
      </c>
      <c r="B35" s="70">
        <v>4</v>
      </c>
      <c r="C35" s="139">
        <v>3.1</v>
      </c>
      <c r="D35" s="7">
        <f t="shared" ref="D35:D39" si="11">B35*C35</f>
        <v>12.4</v>
      </c>
      <c r="E35" s="320"/>
      <c r="F35" s="71">
        <v>1200</v>
      </c>
      <c r="G35" s="71" t="s">
        <v>13</v>
      </c>
      <c r="H35" s="71">
        <v>1</v>
      </c>
      <c r="I35" s="164">
        <v>22</v>
      </c>
      <c r="J35" s="11">
        <f t="shared" ref="J35:J39" si="12">D35*I35</f>
        <v>272.8</v>
      </c>
      <c r="K35" s="189">
        <f t="shared" ref="K35:K39" si="13">J35/F35/22</f>
        <v>1.0333333333333333E-2</v>
      </c>
    </row>
    <row r="36" spans="1:11" x14ac:dyDescent="0.25">
      <c r="A36" s="69"/>
      <c r="B36" s="70"/>
      <c r="C36" s="139"/>
      <c r="D36" s="7">
        <f t="shared" si="11"/>
        <v>0</v>
      </c>
      <c r="E36" s="320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25">
      <c r="A37" s="69"/>
      <c r="B37" s="70"/>
      <c r="C37" s="139"/>
      <c r="D37" s="7">
        <f t="shared" si="11"/>
        <v>0</v>
      </c>
      <c r="E37" s="320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25">
      <c r="A38" s="69"/>
      <c r="B38" s="70"/>
      <c r="C38" s="139"/>
      <c r="D38" s="7">
        <f t="shared" si="11"/>
        <v>0</v>
      </c>
      <c r="E38" s="320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.75" thickBot="1" x14ac:dyDescent="0.3">
      <c r="A39" s="72"/>
      <c r="B39" s="73"/>
      <c r="C39" s="140"/>
      <c r="D39" s="151">
        <f t="shared" si="11"/>
        <v>0</v>
      </c>
      <c r="E39" s="321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25">
      <c r="A40" s="93" t="s">
        <v>101</v>
      </c>
      <c r="B40" s="94">
        <v>7.8</v>
      </c>
      <c r="C40" s="141">
        <v>3.1</v>
      </c>
      <c r="D40" s="152">
        <f>B40*C40</f>
        <v>24.18</v>
      </c>
      <c r="E40" s="325" t="s">
        <v>42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531.96</v>
      </c>
      <c r="K40" s="191">
        <f>J40/F40/22</f>
        <v>2.418E-2</v>
      </c>
    </row>
    <row r="41" spans="1:11" x14ac:dyDescent="0.25">
      <c r="A41" s="75" t="s">
        <v>102</v>
      </c>
      <c r="B41" s="76">
        <v>2.4</v>
      </c>
      <c r="C41" s="142">
        <v>3.3</v>
      </c>
      <c r="D41" s="7">
        <f t="shared" ref="D41:D51" si="14">B41*C41</f>
        <v>7.919999999999999</v>
      </c>
      <c r="E41" s="326"/>
      <c r="F41" s="77">
        <v>1000</v>
      </c>
      <c r="G41" s="77" t="s">
        <v>13</v>
      </c>
      <c r="H41" s="77">
        <v>1</v>
      </c>
      <c r="I41" s="167">
        <v>22</v>
      </c>
      <c r="J41" s="11">
        <f t="shared" ref="J41:J51" si="15">D41*I41</f>
        <v>174.23999999999998</v>
      </c>
      <c r="K41" s="192">
        <f t="shared" ref="K41:K51" si="16">J41/F41/22</f>
        <v>7.9199999999999982E-3</v>
      </c>
    </row>
    <row r="42" spans="1:11" x14ac:dyDescent="0.25">
      <c r="A42" s="75" t="s">
        <v>103</v>
      </c>
      <c r="B42" s="76">
        <v>9.4</v>
      </c>
      <c r="C42" s="142">
        <v>2.5</v>
      </c>
      <c r="D42" s="7">
        <f t="shared" si="14"/>
        <v>23.5</v>
      </c>
      <c r="E42" s="326"/>
      <c r="F42" s="77">
        <v>1000</v>
      </c>
      <c r="G42" s="77" t="s">
        <v>13</v>
      </c>
      <c r="H42" s="77">
        <v>1</v>
      </c>
      <c r="I42" s="167">
        <v>22</v>
      </c>
      <c r="J42" s="11">
        <f t="shared" si="15"/>
        <v>517</v>
      </c>
      <c r="K42" s="192">
        <f t="shared" si="16"/>
        <v>2.35E-2</v>
      </c>
    </row>
    <row r="43" spans="1:11" x14ac:dyDescent="0.25">
      <c r="A43" s="75" t="s">
        <v>104</v>
      </c>
      <c r="B43" s="76">
        <v>4.0999999999999996</v>
      </c>
      <c r="C43" s="142">
        <v>9.3000000000000007</v>
      </c>
      <c r="D43" s="7">
        <f t="shared" si="14"/>
        <v>38.130000000000003</v>
      </c>
      <c r="E43" s="326"/>
      <c r="F43" s="77">
        <v>1000</v>
      </c>
      <c r="G43" s="77" t="s">
        <v>13</v>
      </c>
      <c r="H43" s="77">
        <v>1</v>
      </c>
      <c r="I43" s="167">
        <v>22</v>
      </c>
      <c r="J43" s="11">
        <f t="shared" si="15"/>
        <v>838.86</v>
      </c>
      <c r="K43" s="192">
        <f t="shared" si="16"/>
        <v>3.8130000000000004E-2</v>
      </c>
    </row>
    <row r="44" spans="1:11" x14ac:dyDescent="0.25">
      <c r="A44" s="75"/>
      <c r="B44" s="76"/>
      <c r="C44" s="142"/>
      <c r="D44" s="7">
        <f t="shared" si="14"/>
        <v>0</v>
      </c>
      <c r="E44" s="326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25">
      <c r="A45" s="75"/>
      <c r="B45" s="76"/>
      <c r="C45" s="142"/>
      <c r="D45" s="7">
        <f t="shared" si="14"/>
        <v>0</v>
      </c>
      <c r="E45" s="326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25">
      <c r="A46" s="75"/>
      <c r="B46" s="76"/>
      <c r="C46" s="142"/>
      <c r="D46" s="7">
        <f t="shared" si="14"/>
        <v>0</v>
      </c>
      <c r="E46" s="326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25">
      <c r="A47" s="75"/>
      <c r="B47" s="76"/>
      <c r="C47" s="142"/>
      <c r="D47" s="7">
        <f t="shared" si="14"/>
        <v>0</v>
      </c>
      <c r="E47" s="326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25">
      <c r="A48" s="75"/>
      <c r="B48" s="76"/>
      <c r="C48" s="142"/>
      <c r="D48" s="7">
        <f t="shared" si="14"/>
        <v>0</v>
      </c>
      <c r="E48" s="326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25">
      <c r="A49" s="75"/>
      <c r="B49" s="76"/>
      <c r="C49" s="142"/>
      <c r="D49" s="7">
        <f t="shared" si="14"/>
        <v>0</v>
      </c>
      <c r="E49" s="326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25">
      <c r="A50" s="75"/>
      <c r="B50" s="76"/>
      <c r="C50" s="142"/>
      <c r="D50" s="7">
        <f t="shared" si="14"/>
        <v>0</v>
      </c>
      <c r="E50" s="326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.75" thickBot="1" x14ac:dyDescent="0.3">
      <c r="A51" s="78"/>
      <c r="B51" s="79"/>
      <c r="C51" s="143"/>
      <c r="D51" s="151">
        <f t="shared" si="14"/>
        <v>0</v>
      </c>
      <c r="E51" s="327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25">
      <c r="A52" s="96" t="s">
        <v>105</v>
      </c>
      <c r="B52" s="97">
        <v>2.5</v>
      </c>
      <c r="C52" s="144">
        <v>2</v>
      </c>
      <c r="D52" s="152">
        <f>B52*C52</f>
        <v>5</v>
      </c>
      <c r="E52" s="328" t="s">
        <v>43</v>
      </c>
      <c r="F52" s="98">
        <v>200</v>
      </c>
      <c r="G52" s="98" t="s">
        <v>13</v>
      </c>
      <c r="H52" s="98">
        <v>2</v>
      </c>
      <c r="I52" s="169">
        <v>44</v>
      </c>
      <c r="J52" s="176">
        <f>D52*I52</f>
        <v>220</v>
      </c>
      <c r="K52" s="194">
        <f>J52/F52/22</f>
        <v>0.05</v>
      </c>
    </row>
    <row r="53" spans="1:13" x14ac:dyDescent="0.25">
      <c r="A53" s="81" t="s">
        <v>106</v>
      </c>
      <c r="B53" s="82">
        <v>1.5</v>
      </c>
      <c r="C53" s="145">
        <v>3.6</v>
      </c>
      <c r="D53" s="7">
        <f t="shared" ref="D53:D63" si="17">B53*C53</f>
        <v>5.4</v>
      </c>
      <c r="E53" s="329"/>
      <c r="F53" s="83">
        <v>200</v>
      </c>
      <c r="G53" s="83" t="s">
        <v>13</v>
      </c>
      <c r="H53" s="83">
        <v>2</v>
      </c>
      <c r="I53" s="170">
        <v>44</v>
      </c>
      <c r="J53" s="11">
        <f t="shared" ref="J53:J63" si="18">D53*I53</f>
        <v>237.60000000000002</v>
      </c>
      <c r="K53" s="195">
        <f t="shared" ref="K53:K63" si="19">J53/F53/22</f>
        <v>5.4000000000000006E-2</v>
      </c>
    </row>
    <row r="54" spans="1:13" x14ac:dyDescent="0.25">
      <c r="A54" s="81" t="s">
        <v>107</v>
      </c>
      <c r="B54" s="82">
        <v>3</v>
      </c>
      <c r="C54" s="145">
        <v>2.1</v>
      </c>
      <c r="D54" s="7">
        <f t="shared" si="17"/>
        <v>6.3000000000000007</v>
      </c>
      <c r="E54" s="329"/>
      <c r="F54" s="83">
        <v>200</v>
      </c>
      <c r="G54" s="83" t="s">
        <v>13</v>
      </c>
      <c r="H54" s="83">
        <v>2</v>
      </c>
      <c r="I54" s="170">
        <v>44</v>
      </c>
      <c r="J54" s="11">
        <f t="shared" si="18"/>
        <v>277.20000000000005</v>
      </c>
      <c r="K54" s="195">
        <f t="shared" si="19"/>
        <v>6.3E-2</v>
      </c>
    </row>
    <row r="55" spans="1:13" x14ac:dyDescent="0.25">
      <c r="A55" s="81" t="s">
        <v>108</v>
      </c>
      <c r="B55" s="82">
        <v>3.4</v>
      </c>
      <c r="C55" s="145">
        <v>2.2999999999999998</v>
      </c>
      <c r="D55" s="7">
        <f t="shared" si="17"/>
        <v>7.8199999999999994</v>
      </c>
      <c r="E55" s="329"/>
      <c r="F55" s="83">
        <v>200</v>
      </c>
      <c r="G55" s="83" t="s">
        <v>13</v>
      </c>
      <c r="H55" s="83">
        <v>2</v>
      </c>
      <c r="I55" s="170">
        <v>44</v>
      </c>
      <c r="J55" s="11">
        <f t="shared" si="18"/>
        <v>344.08</v>
      </c>
      <c r="K55" s="195">
        <f t="shared" si="19"/>
        <v>7.8199999999999992E-2</v>
      </c>
    </row>
    <row r="56" spans="1:13" x14ac:dyDescent="0.25">
      <c r="A56" s="81" t="s">
        <v>109</v>
      </c>
      <c r="B56" s="82">
        <v>4.2</v>
      </c>
      <c r="C56" s="145">
        <v>1.3</v>
      </c>
      <c r="D56" s="7">
        <f t="shared" si="17"/>
        <v>5.4600000000000009</v>
      </c>
      <c r="E56" s="329"/>
      <c r="F56" s="83">
        <v>200</v>
      </c>
      <c r="G56" s="83" t="s">
        <v>13</v>
      </c>
      <c r="H56" s="83">
        <v>2</v>
      </c>
      <c r="I56" s="170">
        <v>44</v>
      </c>
      <c r="J56" s="11">
        <f t="shared" si="18"/>
        <v>240.24000000000004</v>
      </c>
      <c r="K56" s="195">
        <f t="shared" si="19"/>
        <v>5.460000000000001E-2</v>
      </c>
    </row>
    <row r="57" spans="1:13" x14ac:dyDescent="0.25">
      <c r="A57" s="81" t="s">
        <v>110</v>
      </c>
      <c r="B57" s="82">
        <v>2.7</v>
      </c>
      <c r="C57" s="145">
        <v>4.5999999999999996</v>
      </c>
      <c r="D57" s="7">
        <f t="shared" si="17"/>
        <v>12.42</v>
      </c>
      <c r="E57" s="329"/>
      <c r="F57" s="83">
        <v>200</v>
      </c>
      <c r="G57" s="83" t="s">
        <v>13</v>
      </c>
      <c r="H57" s="83">
        <v>2</v>
      </c>
      <c r="I57" s="170">
        <v>44</v>
      </c>
      <c r="J57" s="11">
        <f t="shared" si="18"/>
        <v>546.48</v>
      </c>
      <c r="K57" s="195">
        <f t="shared" si="19"/>
        <v>0.1242</v>
      </c>
    </row>
    <row r="58" spans="1:13" x14ac:dyDescent="0.25">
      <c r="A58" s="81"/>
      <c r="B58" s="82"/>
      <c r="C58" s="145"/>
      <c r="D58" s="7">
        <f t="shared" si="17"/>
        <v>0</v>
      </c>
      <c r="E58" s="329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25">
      <c r="A59" s="81"/>
      <c r="B59" s="82"/>
      <c r="C59" s="145"/>
      <c r="D59" s="7">
        <f t="shared" si="17"/>
        <v>0</v>
      </c>
      <c r="E59" s="329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25">
      <c r="A60" s="81"/>
      <c r="B60" s="82"/>
      <c r="C60" s="145"/>
      <c r="D60" s="7">
        <f t="shared" si="17"/>
        <v>0</v>
      </c>
      <c r="E60" s="329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25">
      <c r="A61" s="81"/>
      <c r="B61" s="82"/>
      <c r="C61" s="145"/>
      <c r="D61" s="7">
        <f t="shared" si="17"/>
        <v>0</v>
      </c>
      <c r="E61" s="329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25">
      <c r="A62" s="81"/>
      <c r="B62" s="82"/>
      <c r="C62" s="145"/>
      <c r="D62" s="7">
        <f t="shared" si="17"/>
        <v>0</v>
      </c>
      <c r="E62" s="329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.75" thickBot="1" x14ac:dyDescent="0.3">
      <c r="A63" s="84"/>
      <c r="B63" s="85"/>
      <c r="C63" s="146"/>
      <c r="D63" s="151">
        <f t="shared" si="17"/>
        <v>0</v>
      </c>
      <c r="E63" s="330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25">
      <c r="A64" s="32" t="s">
        <v>111</v>
      </c>
      <c r="B64" s="33">
        <v>1.65</v>
      </c>
      <c r="C64" s="129">
        <v>21</v>
      </c>
      <c r="D64" s="30">
        <f>B64*C64</f>
        <v>34.65</v>
      </c>
      <c r="E64" s="303" t="s">
        <v>45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762.3</v>
      </c>
      <c r="K64" s="179">
        <f>J64/F64/22</f>
        <v>1.925E-2</v>
      </c>
      <c r="M64" s="29"/>
    </row>
    <row r="65" spans="1:13" x14ac:dyDescent="0.25">
      <c r="A65" s="35" t="s">
        <v>112</v>
      </c>
      <c r="B65" s="36">
        <v>1</v>
      </c>
      <c r="C65" s="130">
        <v>21</v>
      </c>
      <c r="D65" s="6">
        <f>B65*C65</f>
        <v>21</v>
      </c>
      <c r="E65" s="304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462</v>
      </c>
      <c r="K65" s="180">
        <f t="shared" ref="K65:K70" si="21">J65/F65/22</f>
        <v>1.1666666666666665E-2</v>
      </c>
    </row>
    <row r="66" spans="1:13" x14ac:dyDescent="0.25">
      <c r="A66" s="35" t="s">
        <v>87</v>
      </c>
      <c r="B66" s="36">
        <v>12</v>
      </c>
      <c r="C66" s="130">
        <v>2.9</v>
      </c>
      <c r="D66" s="6">
        <f>B66*C66</f>
        <v>34.799999999999997</v>
      </c>
      <c r="E66" s="304"/>
      <c r="F66" s="37">
        <v>1800</v>
      </c>
      <c r="G66" s="37" t="s">
        <v>13</v>
      </c>
      <c r="H66" s="48">
        <v>1</v>
      </c>
      <c r="I66" s="155">
        <v>22</v>
      </c>
      <c r="J66" s="11">
        <f>D66*I66</f>
        <v>765.59999999999991</v>
      </c>
      <c r="K66" s="180">
        <f t="shared" si="21"/>
        <v>1.9333333333333331E-2</v>
      </c>
    </row>
    <row r="67" spans="1:13" x14ac:dyDescent="0.25">
      <c r="A67" s="35" t="s">
        <v>113</v>
      </c>
      <c r="B67" s="36">
        <v>12</v>
      </c>
      <c r="C67" s="130">
        <v>5.6</v>
      </c>
      <c r="D67" s="6">
        <f t="shared" ref="D67:D70" si="22">B67*C67</f>
        <v>67.199999999999989</v>
      </c>
      <c r="E67" s="304"/>
      <c r="F67" s="37">
        <v>1800</v>
      </c>
      <c r="G67" s="37" t="s">
        <v>13</v>
      </c>
      <c r="H67" s="48">
        <v>1</v>
      </c>
      <c r="I67" s="155">
        <v>22</v>
      </c>
      <c r="J67" s="11">
        <f t="shared" si="20"/>
        <v>1478.3999999999996</v>
      </c>
      <c r="K67" s="180">
        <f t="shared" si="21"/>
        <v>3.7333333333333323E-2</v>
      </c>
    </row>
    <row r="68" spans="1:13" x14ac:dyDescent="0.25">
      <c r="A68" s="35"/>
      <c r="B68" s="36"/>
      <c r="C68" s="130"/>
      <c r="D68" s="6">
        <f t="shared" si="22"/>
        <v>0</v>
      </c>
      <c r="E68" s="304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25">
      <c r="A69" s="35"/>
      <c r="B69" s="36"/>
      <c r="C69" s="130"/>
      <c r="D69" s="6">
        <f t="shared" si="22"/>
        <v>0</v>
      </c>
      <c r="E69" s="304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.75" thickBot="1" x14ac:dyDescent="0.3">
      <c r="A70" s="38"/>
      <c r="B70" s="39"/>
      <c r="C70" s="131"/>
      <c r="D70" s="31">
        <f t="shared" si="22"/>
        <v>0</v>
      </c>
      <c r="E70" s="309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25">
      <c r="A71" s="99"/>
      <c r="B71" s="100"/>
      <c r="C71" s="147"/>
      <c r="D71" s="30">
        <f>B71*C71</f>
        <v>0</v>
      </c>
      <c r="E71" s="310" t="s">
        <v>46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25">
      <c r="A72" s="103"/>
      <c r="B72" s="104"/>
      <c r="C72" s="148"/>
      <c r="D72" s="6">
        <f>B72*C72</f>
        <v>0</v>
      </c>
      <c r="E72" s="311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25">
      <c r="A73" s="103"/>
      <c r="B73" s="104"/>
      <c r="C73" s="148"/>
      <c r="D73" s="6">
        <f t="shared" ref="D73:D76" si="25">B73*C73</f>
        <v>0</v>
      </c>
      <c r="E73" s="311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25">
      <c r="A74" s="103"/>
      <c r="B74" s="104"/>
      <c r="C74" s="148"/>
      <c r="D74" s="6">
        <f t="shared" si="25"/>
        <v>0</v>
      </c>
      <c r="E74" s="311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25">
      <c r="A75" s="103"/>
      <c r="B75" s="104"/>
      <c r="C75" s="148"/>
      <c r="D75" s="6">
        <f t="shared" si="25"/>
        <v>0</v>
      </c>
      <c r="E75" s="311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.75" thickBot="1" x14ac:dyDescent="0.3">
      <c r="A76" s="107"/>
      <c r="B76" s="108"/>
      <c r="C76" s="149"/>
      <c r="D76" s="31">
        <f t="shared" si="25"/>
        <v>0</v>
      </c>
      <c r="E76" s="312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25">
      <c r="A77" s="51"/>
      <c r="B77" s="52"/>
      <c r="C77" s="150"/>
      <c r="D77" s="30">
        <f>B77*C77</f>
        <v>0</v>
      </c>
      <c r="E77" s="313" t="s">
        <v>47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25">
      <c r="A78" s="55"/>
      <c r="B78" s="56"/>
      <c r="C78" s="133"/>
      <c r="D78" s="6">
        <f>B78*C78</f>
        <v>0</v>
      </c>
      <c r="E78" s="314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25">
      <c r="A79" s="55"/>
      <c r="B79" s="56"/>
      <c r="C79" s="133"/>
      <c r="D79" s="6">
        <f>B79*C79</f>
        <v>0</v>
      </c>
      <c r="E79" s="314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25">
      <c r="A80" s="55"/>
      <c r="B80" s="56"/>
      <c r="C80" s="133"/>
      <c r="D80" s="6">
        <f t="shared" ref="D80:D83" si="28">B80*C80</f>
        <v>0</v>
      </c>
      <c r="E80" s="314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25">
      <c r="A81" s="55"/>
      <c r="B81" s="56"/>
      <c r="C81" s="133"/>
      <c r="D81" s="6">
        <f t="shared" si="28"/>
        <v>0</v>
      </c>
      <c r="E81" s="314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25">
      <c r="A82" s="55"/>
      <c r="B82" s="56"/>
      <c r="C82" s="133"/>
      <c r="D82" s="6">
        <f t="shared" si="28"/>
        <v>0</v>
      </c>
      <c r="E82" s="314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.75" thickBot="1" x14ac:dyDescent="0.3">
      <c r="A83" s="59"/>
      <c r="B83" s="60"/>
      <c r="C83" s="134"/>
      <c r="D83" s="31">
        <f t="shared" si="28"/>
        <v>0</v>
      </c>
      <c r="E83" s="315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25">
      <c r="A84" s="87"/>
      <c r="B84" s="88"/>
      <c r="C84" s="135"/>
      <c r="D84" s="30">
        <f>B84*C84</f>
        <v>0</v>
      </c>
      <c r="E84" s="316" t="s">
        <v>48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25">
      <c r="A85" s="63"/>
      <c r="B85" s="64"/>
      <c r="C85" s="136"/>
      <c r="D85" s="6">
        <f>B85*C85</f>
        <v>0</v>
      </c>
      <c r="E85" s="317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25">
      <c r="A86" s="63"/>
      <c r="B86" s="64"/>
      <c r="C86" s="136"/>
      <c r="D86" s="6">
        <f>B86*C86</f>
        <v>0</v>
      </c>
      <c r="E86" s="317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25">
      <c r="A87" s="63"/>
      <c r="B87" s="64"/>
      <c r="C87" s="136"/>
      <c r="D87" s="6">
        <f t="shared" ref="D87:D90" si="31">B87*C87</f>
        <v>0</v>
      </c>
      <c r="E87" s="317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25">
      <c r="A88" s="63"/>
      <c r="B88" s="64"/>
      <c r="C88" s="136"/>
      <c r="D88" s="6">
        <f t="shared" si="31"/>
        <v>0</v>
      </c>
      <c r="E88" s="317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25">
      <c r="A89" s="63"/>
      <c r="B89" s="64"/>
      <c r="C89" s="136"/>
      <c r="D89" s="6">
        <f t="shared" si="31"/>
        <v>0</v>
      </c>
      <c r="E89" s="317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.75" thickBot="1" x14ac:dyDescent="0.3">
      <c r="A90" s="66"/>
      <c r="B90" s="67"/>
      <c r="C90" s="137"/>
      <c r="D90" s="31">
        <f t="shared" si="31"/>
        <v>0</v>
      </c>
      <c r="E90" s="318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25">
      <c r="A91" s="90"/>
      <c r="B91" s="91"/>
      <c r="C91" s="138"/>
      <c r="D91" s="30">
        <f>B91*C91</f>
        <v>0</v>
      </c>
      <c r="E91" s="319" t="s">
        <v>49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25">
      <c r="A92" s="69"/>
      <c r="B92" s="70"/>
      <c r="C92" s="139"/>
      <c r="D92" s="6">
        <f>B92*C92</f>
        <v>0</v>
      </c>
      <c r="E92" s="320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25">
      <c r="A93" s="69"/>
      <c r="B93" s="70"/>
      <c r="C93" s="139"/>
      <c r="D93" s="6">
        <f>B93*C93</f>
        <v>0</v>
      </c>
      <c r="E93" s="320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25">
      <c r="A94" s="69"/>
      <c r="B94" s="70"/>
      <c r="C94" s="139"/>
      <c r="D94" s="6">
        <f t="shared" ref="D94:D97" si="34">B94*C94</f>
        <v>0</v>
      </c>
      <c r="E94" s="320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25">
      <c r="A95" s="69"/>
      <c r="B95" s="70"/>
      <c r="C95" s="139"/>
      <c r="D95" s="6">
        <f t="shared" si="34"/>
        <v>0</v>
      </c>
      <c r="E95" s="320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25">
      <c r="A96" s="69"/>
      <c r="B96" s="70"/>
      <c r="C96" s="139"/>
      <c r="D96" s="6">
        <f t="shared" si="34"/>
        <v>0</v>
      </c>
      <c r="E96" s="320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.75" thickBot="1" x14ac:dyDescent="0.3">
      <c r="A97" s="72"/>
      <c r="B97" s="73"/>
      <c r="C97" s="140"/>
      <c r="D97" s="31">
        <f t="shared" si="34"/>
        <v>0</v>
      </c>
      <c r="E97" s="321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25">
      <c r="A98" s="93" t="s">
        <v>88</v>
      </c>
      <c r="B98" s="94">
        <v>1.0900000000000001</v>
      </c>
      <c r="C98" s="141">
        <v>23.79</v>
      </c>
      <c r="D98" s="30">
        <f>B98*C98</f>
        <v>25.931100000000001</v>
      </c>
      <c r="E98" s="325" t="s">
        <v>50</v>
      </c>
      <c r="F98" s="95">
        <v>300</v>
      </c>
      <c r="G98" s="95" t="s">
        <v>114</v>
      </c>
      <c r="H98" s="117">
        <v>1</v>
      </c>
      <c r="I98" s="166">
        <v>2</v>
      </c>
      <c r="J98" s="176">
        <f>D98*I98</f>
        <v>51.862200000000001</v>
      </c>
      <c r="K98" s="191">
        <f>J98/F98/22</f>
        <v>7.8579090909090907E-3</v>
      </c>
    </row>
    <row r="99" spans="1:11" x14ac:dyDescent="0.25">
      <c r="A99" s="75" t="s">
        <v>90</v>
      </c>
      <c r="B99" s="76">
        <v>1.0900000000000001</v>
      </c>
      <c r="C99" s="142">
        <v>23.79</v>
      </c>
      <c r="D99" s="6">
        <f>B99*C99</f>
        <v>25.931100000000001</v>
      </c>
      <c r="E99" s="326"/>
      <c r="F99" s="77">
        <v>300</v>
      </c>
      <c r="G99" s="77" t="s">
        <v>114</v>
      </c>
      <c r="H99" s="118">
        <v>1</v>
      </c>
      <c r="I99" s="167">
        <v>2</v>
      </c>
      <c r="J99" s="11">
        <f t="shared" ref="J99:J102" si="35">D99*I99</f>
        <v>51.862200000000001</v>
      </c>
      <c r="K99" s="192">
        <f t="shared" ref="K99:K104" si="36">J99/F99/22</f>
        <v>7.8579090909090907E-3</v>
      </c>
    </row>
    <row r="100" spans="1:11" x14ac:dyDescent="0.25">
      <c r="A100" s="75"/>
      <c r="B100" s="76"/>
      <c r="C100" s="142"/>
      <c r="D100" s="6">
        <f>B100*C100</f>
        <v>0</v>
      </c>
      <c r="E100" s="326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25">
      <c r="A101" s="75"/>
      <c r="B101" s="76"/>
      <c r="C101" s="142"/>
      <c r="D101" s="6">
        <f t="shared" ref="D101:D104" si="37">B101*C101</f>
        <v>0</v>
      </c>
      <c r="E101" s="326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25">
      <c r="A102" s="75"/>
      <c r="B102" s="76"/>
      <c r="C102" s="142"/>
      <c r="D102" s="6">
        <f t="shared" si="37"/>
        <v>0</v>
      </c>
      <c r="E102" s="326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25">
      <c r="A103" s="75"/>
      <c r="B103" s="76"/>
      <c r="C103" s="142"/>
      <c r="D103" s="6">
        <f t="shared" si="37"/>
        <v>0</v>
      </c>
      <c r="E103" s="326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.75" thickBot="1" x14ac:dyDescent="0.3">
      <c r="A104" s="78"/>
      <c r="B104" s="79"/>
      <c r="C104" s="143"/>
      <c r="D104" s="31">
        <f t="shared" si="37"/>
        <v>0</v>
      </c>
      <c r="E104" s="327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25">
      <c r="A105" s="96"/>
      <c r="B105" s="97"/>
      <c r="C105" s="144"/>
      <c r="D105" s="30">
        <f>B105*C105</f>
        <v>0</v>
      </c>
      <c r="E105" s="328" t="s">
        <v>51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25">
      <c r="A106" s="81"/>
      <c r="B106" s="82"/>
      <c r="C106" s="145"/>
      <c r="D106" s="6">
        <f>B106*C106</f>
        <v>0</v>
      </c>
      <c r="E106" s="329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25">
      <c r="A107" s="81"/>
      <c r="B107" s="82"/>
      <c r="C107" s="145"/>
      <c r="D107" s="6">
        <f>B107*C107</f>
        <v>0</v>
      </c>
      <c r="E107" s="329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25">
      <c r="A108" s="81"/>
      <c r="B108" s="82"/>
      <c r="C108" s="145"/>
      <c r="D108" s="6">
        <f t="shared" ref="D108:D111" si="40">B108*C108</f>
        <v>0</v>
      </c>
      <c r="E108" s="329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25">
      <c r="A109" s="81"/>
      <c r="B109" s="82"/>
      <c r="C109" s="145"/>
      <c r="D109" s="6">
        <f t="shared" si="40"/>
        <v>0</v>
      </c>
      <c r="E109" s="329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25">
      <c r="A110" s="81"/>
      <c r="B110" s="82"/>
      <c r="C110" s="145"/>
      <c r="D110" s="6">
        <f t="shared" si="40"/>
        <v>0</v>
      </c>
      <c r="E110" s="329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.75" thickBot="1" x14ac:dyDescent="0.3">
      <c r="A111" s="84"/>
      <c r="B111" s="85"/>
      <c r="C111" s="146"/>
      <c r="D111" s="31">
        <f t="shared" si="40"/>
        <v>0</v>
      </c>
      <c r="E111" s="330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25">
      <c r="A112" s="32"/>
      <c r="B112" s="33"/>
      <c r="C112" s="129"/>
      <c r="D112" s="30">
        <f>B112*C112</f>
        <v>0</v>
      </c>
      <c r="E112" s="278" t="s">
        <v>52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25">
      <c r="A113" s="35"/>
      <c r="B113" s="36"/>
      <c r="C113" s="130"/>
      <c r="D113" s="6">
        <f>B113*C113</f>
        <v>0</v>
      </c>
      <c r="E113" s="279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.75" thickBot="1" x14ac:dyDescent="0.3">
      <c r="A114" s="38"/>
      <c r="B114" s="39"/>
      <c r="C114" s="131"/>
      <c r="D114" s="31">
        <f t="shared" ref="D114" si="43">B114*C114</f>
        <v>0</v>
      </c>
      <c r="E114" s="280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.75" thickBot="1" x14ac:dyDescent="0.3">
      <c r="A115" s="286" t="s">
        <v>53</v>
      </c>
      <c r="B115" s="287"/>
      <c r="C115" s="287"/>
      <c r="D115" s="9">
        <f>SUM(D2:D114)</f>
        <v>518.81219999999996</v>
      </c>
      <c r="I115" s="4"/>
      <c r="J115" s="178"/>
      <c r="K115" s="201"/>
    </row>
    <row r="116" spans="1:11" ht="15.75" thickBot="1" x14ac:dyDescent="0.3">
      <c r="A116" s="288" t="s">
        <v>54</v>
      </c>
      <c r="B116" s="289"/>
      <c r="C116" s="289"/>
      <c r="D116" s="289"/>
      <c r="E116" s="289"/>
      <c r="F116" s="289"/>
      <c r="G116" s="289"/>
      <c r="H116" s="289"/>
      <c r="I116" s="289"/>
      <c r="J116" s="153">
        <f>SUM(J2:J114)</f>
        <v>11309.424399999998</v>
      </c>
      <c r="K116" s="202"/>
    </row>
    <row r="117" spans="1:11" ht="15.75" thickBot="1" x14ac:dyDescent="0.3">
      <c r="A117" s="290" t="s">
        <v>55</v>
      </c>
      <c r="B117" s="291"/>
      <c r="C117" s="291"/>
      <c r="D117" s="291"/>
      <c r="E117" s="291"/>
      <c r="F117" s="291"/>
      <c r="G117" s="291"/>
      <c r="H117" s="291"/>
      <c r="I117" s="291"/>
      <c r="J117" s="291"/>
      <c r="K117" s="203">
        <f>SUM(K2:K114)</f>
        <v>0.83699165151515154</v>
      </c>
    </row>
    <row r="118" spans="1:11" x14ac:dyDescent="0.25">
      <c r="B118" s="2"/>
      <c r="C118" s="2"/>
    </row>
    <row r="119" spans="1:11" ht="15.75" thickBot="1" x14ac:dyDescent="0.3">
      <c r="J119" s="29"/>
    </row>
    <row r="120" spans="1:11" ht="16.5" thickBot="1" x14ac:dyDescent="0.3">
      <c r="A120" s="306" t="s">
        <v>56</v>
      </c>
      <c r="B120" s="307"/>
      <c r="C120" s="307"/>
      <c r="D120" s="307"/>
      <c r="E120" s="308"/>
      <c r="J120" s="29"/>
    </row>
    <row r="121" spans="1:11" ht="15.75" thickBot="1" x14ac:dyDescent="0.3">
      <c r="A121" s="292" t="s">
        <v>57</v>
      </c>
      <c r="B121" s="293"/>
      <c r="C121" s="293"/>
      <c r="D121" s="293"/>
      <c r="E121" s="294"/>
    </row>
    <row r="122" spans="1:11" ht="6" customHeight="1" thickBot="1" x14ac:dyDescent="0.3"/>
    <row r="123" spans="1:11" ht="15.75" customHeight="1" x14ac:dyDescent="0.25">
      <c r="A123" s="283" t="s">
        <v>58</v>
      </c>
      <c r="B123" s="284"/>
      <c r="C123" s="284"/>
      <c r="D123" s="284"/>
      <c r="E123" s="285"/>
    </row>
    <row r="124" spans="1:11" ht="60" x14ac:dyDescent="0.25">
      <c r="A124" s="24" t="s">
        <v>59</v>
      </c>
      <c r="B124" s="13" t="s">
        <v>60</v>
      </c>
      <c r="C124" s="13" t="s">
        <v>61</v>
      </c>
      <c r="D124" s="14" t="s">
        <v>62</v>
      </c>
      <c r="E124" s="25" t="s">
        <v>63</v>
      </c>
    </row>
    <row r="125" spans="1:11" x14ac:dyDescent="0.25">
      <c r="A125" s="17" t="str">
        <f>E2</f>
        <v>INTERNA -Pisos Frios &amp; Acarpetados</v>
      </c>
      <c r="B125" s="29">
        <f>SUM(J2:J21)</f>
        <v>2797.7400000000002</v>
      </c>
      <c r="C125" s="21">
        <f>F2</f>
        <v>800</v>
      </c>
      <c r="D125" s="123">
        <f>((800*B125)/C125)/22</f>
        <v>127.16999999999999</v>
      </c>
      <c r="E125" s="297"/>
    </row>
    <row r="126" spans="1:11" x14ac:dyDescent="0.25">
      <c r="A126" s="17" t="str">
        <f>E22</f>
        <v>INTERNA -
Laboratórios</v>
      </c>
      <c r="B126" s="29">
        <f>SUM(J22:J27)</f>
        <v>211.2</v>
      </c>
      <c r="C126" s="21">
        <f>F22</f>
        <v>360</v>
      </c>
      <c r="D126" s="123">
        <f t="shared" ref="D126:D130" si="44">((800*B126)/C126)/22</f>
        <v>21.333333333333332</v>
      </c>
      <c r="E126" s="298"/>
    </row>
    <row r="127" spans="1:11" x14ac:dyDescent="0.2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4"/>
        <v>0</v>
      </c>
      <c r="E127" s="298"/>
    </row>
    <row r="128" spans="1:11" x14ac:dyDescent="0.25">
      <c r="A128" s="17" t="str">
        <f>E34</f>
        <v>INTERNA -
Oficinas</v>
      </c>
      <c r="B128" s="29">
        <f>SUM(J34:J39)</f>
        <v>800.8</v>
      </c>
      <c r="C128" s="21">
        <f>F34</f>
        <v>1200</v>
      </c>
      <c r="D128" s="123">
        <f t="shared" si="44"/>
        <v>24.266666666666666</v>
      </c>
      <c r="E128" s="298"/>
    </row>
    <row r="129" spans="1:15" x14ac:dyDescent="0.25">
      <c r="A129" s="17" t="str">
        <f>E40</f>
        <v>INTERNA -
Áreas com espaços livres - saguão, hall e salão</v>
      </c>
      <c r="B129" s="29">
        <f>SUM(J40:J51)</f>
        <v>2062.06</v>
      </c>
      <c r="C129" s="21">
        <f>F40</f>
        <v>1000</v>
      </c>
      <c r="D129" s="123">
        <f t="shared" si="44"/>
        <v>74.983999999999995</v>
      </c>
      <c r="E129" s="298"/>
    </row>
    <row r="130" spans="1:15" x14ac:dyDescent="0.25">
      <c r="A130" s="17" t="str">
        <f>E52</f>
        <v>INTERNA -
Banheiros</v>
      </c>
      <c r="B130" s="29">
        <f>SUM(J52:J63)</f>
        <v>1865.6000000000001</v>
      </c>
      <c r="C130" s="21">
        <f>F52</f>
        <v>200</v>
      </c>
      <c r="D130" s="123">
        <f t="shared" si="44"/>
        <v>339.2</v>
      </c>
      <c r="E130" s="298"/>
    </row>
    <row r="131" spans="1:15" x14ac:dyDescent="0.25">
      <c r="C131" s="21"/>
      <c r="D131" s="123"/>
      <c r="E131" s="299"/>
    </row>
    <row r="132" spans="1:15" ht="30.75" customHeight="1" thickBot="1" x14ac:dyDescent="0.3">
      <c r="A132" s="281" t="s">
        <v>64</v>
      </c>
      <c r="B132" s="282"/>
      <c r="C132" s="282"/>
      <c r="D132" s="128">
        <f>SUM(D125:D131)</f>
        <v>586.95399999999995</v>
      </c>
      <c r="E132" s="26">
        <f>D132/800</f>
        <v>0.73369249999999997</v>
      </c>
      <c r="G132" s="12"/>
      <c r="H132" s="12"/>
    </row>
    <row r="133" spans="1:15" x14ac:dyDescent="0.25">
      <c r="A133" s="15"/>
      <c r="B133" s="15"/>
      <c r="C133" s="15"/>
      <c r="D133" s="27"/>
      <c r="E133" s="5"/>
    </row>
    <row r="134" spans="1:15" ht="15.75" customHeight="1" thickBot="1" x14ac:dyDescent="0.3">
      <c r="A134" s="15"/>
      <c r="B134" s="15"/>
      <c r="C134" s="15"/>
      <c r="D134" s="16"/>
    </row>
    <row r="135" spans="1:15" ht="15.75" customHeight="1" x14ac:dyDescent="0.25">
      <c r="A135" s="283" t="s">
        <v>65</v>
      </c>
      <c r="B135" s="284"/>
      <c r="C135" s="284"/>
      <c r="D135" s="284"/>
      <c r="E135" s="285"/>
    </row>
    <row r="136" spans="1:15" ht="75" x14ac:dyDescent="0.25">
      <c r="A136" s="24" t="s">
        <v>59</v>
      </c>
      <c r="B136" s="13" t="s">
        <v>66</v>
      </c>
      <c r="C136" s="13" t="s">
        <v>67</v>
      </c>
      <c r="D136" s="14" t="s">
        <v>68</v>
      </c>
      <c r="E136" s="25" t="s">
        <v>63</v>
      </c>
    </row>
    <row r="137" spans="1:15" s="4" customFormat="1" ht="60" x14ac:dyDescent="0.25">
      <c r="A137" s="19" t="str">
        <f>E64</f>
        <v>EXTERNA - 
Pisos pavimentados adjacentes / contíguos às edificações</v>
      </c>
      <c r="B137" s="12">
        <f>SUM(J64:J70)</f>
        <v>3468.2999999999993</v>
      </c>
      <c r="C137" s="22">
        <f>F64</f>
        <v>1800</v>
      </c>
      <c r="D137" s="23">
        <f>((1800*B137)/C137)/22</f>
        <v>157.64999999999998</v>
      </c>
      <c r="E137" s="297"/>
      <c r="I137" s="3"/>
      <c r="J137"/>
      <c r="K137"/>
      <c r="L137"/>
      <c r="M137"/>
      <c r="N137"/>
      <c r="O137"/>
    </row>
    <row r="138" spans="1:15" s="4" customFormat="1" ht="45" x14ac:dyDescent="0.2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298"/>
      <c r="I138" s="3"/>
      <c r="J138"/>
      <c r="K138"/>
      <c r="L138"/>
      <c r="M138"/>
      <c r="N138"/>
      <c r="O138"/>
    </row>
    <row r="139" spans="1:15" s="4" customFormat="1" ht="45" x14ac:dyDescent="0.2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98"/>
      <c r="I139" s="3"/>
      <c r="J139"/>
      <c r="K139"/>
      <c r="L139"/>
      <c r="M139"/>
      <c r="N139"/>
      <c r="O139"/>
    </row>
    <row r="140" spans="1:15" s="4" customFormat="1" ht="60" x14ac:dyDescent="0.2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98"/>
      <c r="I140" s="3"/>
      <c r="J140"/>
      <c r="K140"/>
      <c r="L140"/>
      <c r="M140"/>
      <c r="N140"/>
      <c r="O140"/>
    </row>
    <row r="141" spans="1:15" s="4" customFormat="1" x14ac:dyDescent="0.25">
      <c r="A141" s="19"/>
      <c r="B141" s="12"/>
      <c r="C141" s="22"/>
      <c r="D141" s="23"/>
      <c r="E141" s="299"/>
      <c r="I141" s="3"/>
      <c r="J141"/>
      <c r="K141"/>
      <c r="L141"/>
      <c r="M141"/>
      <c r="N141"/>
      <c r="O141"/>
    </row>
    <row r="142" spans="1:15" s="4" customFormat="1" ht="30.75" customHeight="1" thickBot="1" x14ac:dyDescent="0.3">
      <c r="A142" s="281" t="s">
        <v>69</v>
      </c>
      <c r="B142" s="282"/>
      <c r="C142" s="282"/>
      <c r="D142" s="128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2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3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25">
      <c r="A145" s="283" t="s">
        <v>70</v>
      </c>
      <c r="B145" s="284"/>
      <c r="C145" s="284"/>
      <c r="D145" s="284"/>
      <c r="E145" s="285"/>
      <c r="I145" s="3"/>
      <c r="J145"/>
      <c r="K145"/>
      <c r="L145"/>
      <c r="M145"/>
      <c r="N145"/>
      <c r="O145"/>
    </row>
    <row r="146" spans="1:15" s="4" customFormat="1" ht="75" x14ac:dyDescent="0.25">
      <c r="A146" s="24" t="s">
        <v>59</v>
      </c>
      <c r="B146" s="13" t="s">
        <v>66</v>
      </c>
      <c r="C146" s="13" t="s">
        <v>67</v>
      </c>
      <c r="D146" s="14" t="s">
        <v>71</v>
      </c>
      <c r="E146" s="25" t="s">
        <v>63</v>
      </c>
      <c r="I146" s="3"/>
      <c r="J146"/>
      <c r="K146"/>
      <c r="L146"/>
      <c r="M146"/>
      <c r="N146"/>
      <c r="O146"/>
    </row>
    <row r="147" spans="1:15" s="4" customFormat="1" ht="45" x14ac:dyDescent="0.2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297"/>
      <c r="I147" s="3"/>
      <c r="J147"/>
      <c r="K147"/>
      <c r="L147"/>
      <c r="M147"/>
      <c r="N147"/>
      <c r="O147"/>
    </row>
    <row r="148" spans="1:15" s="4" customFormat="1" ht="45" x14ac:dyDescent="0.25">
      <c r="A148" s="20" t="str">
        <f>E98</f>
        <v>ESQUADRIAS EXTERNAS - 
Face externa SEM exposição a situação de risco</v>
      </c>
      <c r="B148" s="12">
        <f>SUM(J98:J104)</f>
        <v>103.7244</v>
      </c>
      <c r="C148" s="21">
        <f>F98</f>
        <v>300</v>
      </c>
      <c r="D148" s="23">
        <f>((300*B148)/C148)/22</f>
        <v>4.7147454545454544</v>
      </c>
      <c r="E148" s="298"/>
      <c r="I148" s="3"/>
      <c r="J148"/>
      <c r="K148"/>
      <c r="L148"/>
      <c r="M148"/>
      <c r="N148"/>
      <c r="O148"/>
    </row>
    <row r="149" spans="1:15" s="4" customFormat="1" ht="30" x14ac:dyDescent="0.2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98"/>
      <c r="I149" s="3"/>
      <c r="J149"/>
      <c r="K149"/>
      <c r="L149"/>
      <c r="M149"/>
      <c r="N149"/>
      <c r="O149"/>
    </row>
    <row r="150" spans="1:15" s="4" customFormat="1" x14ac:dyDescent="0.25">
      <c r="A150" s="20"/>
      <c r="B150" s="12"/>
      <c r="C150" s="21"/>
      <c r="D150" s="23"/>
      <c r="E150" s="299"/>
      <c r="I150" s="3"/>
      <c r="J150"/>
      <c r="K150"/>
      <c r="L150"/>
      <c r="M150"/>
      <c r="N150"/>
      <c r="O150"/>
    </row>
    <row r="151" spans="1:15" s="4" customFormat="1" ht="30.75" customHeight="1" thickBot="1" x14ac:dyDescent="0.3">
      <c r="A151" s="281" t="s">
        <v>72</v>
      </c>
      <c r="B151" s="282"/>
      <c r="C151" s="282"/>
      <c r="D151" s="128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.75" thickBot="1" x14ac:dyDescent="0.3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25">
      <c r="A154" s="283" t="s">
        <v>73</v>
      </c>
      <c r="B154" s="284"/>
      <c r="C154" s="284"/>
      <c r="D154" s="284"/>
      <c r="E154" s="285"/>
      <c r="I154" s="3"/>
      <c r="J154"/>
      <c r="K154"/>
      <c r="L154"/>
      <c r="M154"/>
      <c r="N154"/>
      <c r="O154"/>
    </row>
    <row r="155" spans="1:15" s="4" customFormat="1" ht="75" x14ac:dyDescent="0.25">
      <c r="A155" s="24" t="s">
        <v>59</v>
      </c>
      <c r="B155" s="13" t="s">
        <v>66</v>
      </c>
      <c r="C155" s="13" t="s">
        <v>67</v>
      </c>
      <c r="D155" s="14" t="s">
        <v>74</v>
      </c>
      <c r="E155" s="25" t="s">
        <v>63</v>
      </c>
      <c r="I155" s="3"/>
      <c r="J155"/>
      <c r="K155"/>
      <c r="L155"/>
      <c r="M155"/>
      <c r="N155"/>
      <c r="O155"/>
    </row>
    <row r="156" spans="1:15" s="4" customFormat="1" x14ac:dyDescent="0.2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97"/>
      <c r="I156" s="3"/>
      <c r="J156"/>
      <c r="K156"/>
      <c r="L156"/>
      <c r="M156"/>
      <c r="N156"/>
      <c r="O156"/>
    </row>
    <row r="157" spans="1:15" s="4" customFormat="1" x14ac:dyDescent="0.25">
      <c r="A157" s="20"/>
      <c r="B157" s="12"/>
      <c r="C157" s="21"/>
      <c r="D157" s="23"/>
      <c r="E157" s="299"/>
      <c r="I157" s="3"/>
      <c r="J157"/>
      <c r="K157"/>
      <c r="L157"/>
      <c r="M157"/>
      <c r="N157"/>
      <c r="O157"/>
    </row>
    <row r="158" spans="1:15" s="4" customFormat="1" ht="30.75" customHeight="1" thickBot="1" x14ac:dyDescent="0.3">
      <c r="A158" s="281" t="s">
        <v>75</v>
      </c>
      <c r="B158" s="282"/>
      <c r="C158" s="282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.75" thickBot="1" x14ac:dyDescent="0.3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.75" thickBot="1" x14ac:dyDescent="0.3">
      <c r="A160" s="295" t="s">
        <v>76</v>
      </c>
      <c r="B160" s="296"/>
      <c r="C160" s="296"/>
      <c r="D160" s="296"/>
      <c r="E160" s="204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A160:D160"/>
    <mergeCell ref="E147:E150"/>
    <mergeCell ref="A151:C151"/>
    <mergeCell ref="A154:E154"/>
    <mergeCell ref="E156:E157"/>
    <mergeCell ref="A158:C158"/>
    <mergeCell ref="A132:C132"/>
    <mergeCell ref="A135:E135"/>
    <mergeCell ref="E137:E141"/>
    <mergeCell ref="A142:C142"/>
    <mergeCell ref="A145:E145"/>
    <mergeCell ref="A117:J117"/>
    <mergeCell ref="A120:E120"/>
    <mergeCell ref="A121:E121"/>
    <mergeCell ref="A123:E123"/>
    <mergeCell ref="E125:E131"/>
    <mergeCell ref="E98:E104"/>
    <mergeCell ref="E105:E111"/>
    <mergeCell ref="E112:E114"/>
    <mergeCell ref="A115:C115"/>
    <mergeCell ref="A116:I116"/>
    <mergeCell ref="E64:E70"/>
    <mergeCell ref="E71:E76"/>
    <mergeCell ref="E77:E83"/>
    <mergeCell ref="E84:E90"/>
    <mergeCell ref="E91:E97"/>
    <mergeCell ref="E28:E33"/>
    <mergeCell ref="E34:E39"/>
    <mergeCell ref="E40:E51"/>
    <mergeCell ref="E52:E63"/>
    <mergeCell ref="E2:E21"/>
    <mergeCell ref="E22:E2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5" x14ac:dyDescent="0.25"/>
  <cols>
    <col min="1" max="1" width="14.5703125" customWidth="1"/>
  </cols>
  <sheetData>
    <row r="1" spans="1:1" x14ac:dyDescent="0.25">
      <c r="A1" t="s">
        <v>13</v>
      </c>
    </row>
    <row r="2" spans="1:1" x14ac:dyDescent="0.25">
      <c r="A2" t="s">
        <v>89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80</v>
      </c>
    </row>
    <row r="6" spans="1:1" x14ac:dyDescent="0.25">
      <c r="A6" t="s">
        <v>78</v>
      </c>
    </row>
    <row r="7" spans="1:1" x14ac:dyDescent="0.25">
      <c r="A7" t="s">
        <v>116</v>
      </c>
    </row>
    <row r="8" spans="1:1" x14ac:dyDescent="0.25">
      <c r="A8" t="s">
        <v>82</v>
      </c>
    </row>
    <row r="9" spans="1:1" x14ac:dyDescent="0.25">
      <c r="A9" t="s">
        <v>117</v>
      </c>
    </row>
    <row r="14" spans="1:1" x14ac:dyDescent="0.25">
      <c r="A14" t="s">
        <v>118</v>
      </c>
    </row>
    <row r="15" spans="1:1" x14ac:dyDescent="0.25">
      <c r="A15">
        <v>1</v>
      </c>
    </row>
    <row r="16" spans="1:1" x14ac:dyDescent="0.25">
      <c r="A16">
        <v>2</v>
      </c>
    </row>
    <row r="17" spans="1:1" x14ac:dyDescent="0.25">
      <c r="A17">
        <v>3</v>
      </c>
    </row>
    <row r="18" spans="1:1" x14ac:dyDescent="0.25">
      <c r="A18">
        <v>4</v>
      </c>
    </row>
    <row r="19" spans="1:1" x14ac:dyDescent="0.25">
      <c r="A19">
        <v>5</v>
      </c>
    </row>
    <row r="20" spans="1:1" x14ac:dyDescent="0.2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2022-06-27T19:32:40Z</dcterms:modified>
  <cp:category/>
  <cp:contentStatus/>
</cp:coreProperties>
</file>